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ADATOK\weblap\excel-feladatok\"/>
    </mc:Choice>
  </mc:AlternateContent>
  <bookViews>
    <workbookView xWindow="-120" yWindow="-120" windowWidth="19440" windowHeight="14190"/>
  </bookViews>
  <sheets>
    <sheet name="számok" sheetId="1" r:id="rId1"/>
    <sheet name="beadandó" sheetId="2" r:id="rId2"/>
    <sheet name="tartozás" sheetId="3" r:id="rId3"/>
    <sheet name="jutalék" sheetId="4" r:id="rId4"/>
    <sheet name="kamat" sheetId="5" r:id="rId5"/>
    <sheet name="munkaidő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6" l="1"/>
  <c r="A3" i="6" s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l="1"/>
  <c r="C24" i="6"/>
  <c r="B24" i="6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A251" i="3"/>
  <c r="C250" i="3"/>
  <c r="A250" i="3"/>
  <c r="A249" i="3"/>
  <c r="C248" i="3"/>
  <c r="A248" i="3"/>
  <c r="A247" i="3"/>
  <c r="C246" i="3"/>
  <c r="A246" i="3"/>
  <c r="C245" i="3"/>
  <c r="A245" i="3"/>
  <c r="A244" i="3"/>
  <c r="C243" i="3"/>
  <c r="A243" i="3"/>
  <c r="A242" i="3"/>
  <c r="A241" i="3"/>
  <c r="C240" i="3"/>
  <c r="A240" i="3"/>
  <c r="A239" i="3"/>
  <c r="C238" i="3"/>
  <c r="A238" i="3"/>
  <c r="A237" i="3"/>
  <c r="C236" i="3"/>
  <c r="A236" i="3"/>
  <c r="C235" i="3"/>
  <c r="A235" i="3"/>
  <c r="A234" i="3"/>
  <c r="A233" i="3"/>
  <c r="C232" i="3"/>
  <c r="A232" i="3"/>
  <c r="A231" i="3"/>
  <c r="A230" i="3"/>
  <c r="C229" i="3"/>
  <c r="A229" i="3"/>
  <c r="A228" i="3"/>
  <c r="C227" i="3"/>
  <c r="A227" i="3"/>
  <c r="A226" i="3"/>
  <c r="A225" i="3"/>
  <c r="C224" i="3"/>
  <c r="A224" i="3"/>
  <c r="C223" i="3"/>
  <c r="A223" i="3"/>
  <c r="A222" i="3"/>
  <c r="C221" i="3"/>
  <c r="A221" i="3"/>
  <c r="C220" i="3"/>
  <c r="A220" i="3"/>
  <c r="C219" i="3"/>
  <c r="A219" i="3"/>
  <c r="A218" i="3"/>
  <c r="C217" i="3"/>
  <c r="A217" i="3"/>
  <c r="C216" i="3"/>
  <c r="A216" i="3"/>
  <c r="C215" i="3"/>
  <c r="A215" i="3"/>
  <c r="C214" i="3"/>
  <c r="A214" i="3"/>
  <c r="A213" i="3"/>
  <c r="A212" i="3"/>
  <c r="C211" i="3"/>
  <c r="A211" i="3"/>
  <c r="C210" i="3"/>
  <c r="A210" i="3"/>
  <c r="C209" i="3"/>
  <c r="A209" i="3"/>
  <c r="A208" i="3"/>
  <c r="C207" i="3"/>
  <c r="A207" i="3"/>
  <c r="C206" i="3"/>
  <c r="A206" i="3"/>
  <c r="A205" i="3"/>
  <c r="C204" i="3"/>
  <c r="A204" i="3"/>
  <c r="C203" i="3"/>
  <c r="A203" i="3"/>
  <c r="C202" i="3"/>
  <c r="A202" i="3"/>
  <c r="A201" i="3"/>
  <c r="A200" i="3"/>
  <c r="C199" i="3"/>
  <c r="A199" i="3"/>
  <c r="C198" i="3"/>
  <c r="A198" i="3"/>
  <c r="C197" i="3"/>
  <c r="A197" i="3"/>
  <c r="C196" i="3"/>
  <c r="A196" i="3"/>
  <c r="C195" i="3"/>
  <c r="A195" i="3"/>
  <c r="C194" i="3"/>
  <c r="A194" i="3"/>
  <c r="C193" i="3"/>
  <c r="A193" i="3"/>
  <c r="C192" i="3"/>
  <c r="A192" i="3"/>
  <c r="A191" i="3"/>
  <c r="C190" i="3"/>
  <c r="A190" i="3"/>
  <c r="C189" i="3"/>
  <c r="A189" i="3"/>
  <c r="A188" i="3"/>
  <c r="A187" i="3"/>
  <c r="A186" i="3"/>
  <c r="C185" i="3"/>
  <c r="A185" i="3"/>
  <c r="A184" i="3"/>
  <c r="A183" i="3"/>
  <c r="C182" i="3"/>
  <c r="A182" i="3"/>
  <c r="C181" i="3"/>
  <c r="A181" i="3"/>
  <c r="C180" i="3"/>
  <c r="A180" i="3"/>
  <c r="C179" i="3"/>
  <c r="A179" i="3"/>
  <c r="C178" i="3"/>
  <c r="A178" i="3"/>
  <c r="C177" i="3"/>
  <c r="A177" i="3"/>
  <c r="C176" i="3"/>
  <c r="A176" i="3"/>
  <c r="C175" i="3"/>
  <c r="A175" i="3"/>
  <c r="C174" i="3"/>
  <c r="A174" i="3"/>
  <c r="C173" i="3"/>
  <c r="A173" i="3"/>
  <c r="A172" i="3"/>
  <c r="C171" i="3"/>
  <c r="A171" i="3"/>
  <c r="C170" i="3"/>
  <c r="A170" i="3"/>
  <c r="C169" i="3"/>
  <c r="A169" i="3"/>
  <c r="A168" i="3"/>
  <c r="A167" i="3"/>
  <c r="C166" i="3"/>
  <c r="A166" i="3"/>
  <c r="A165" i="3"/>
  <c r="C164" i="3"/>
  <c r="A164" i="3"/>
  <c r="C163" i="3"/>
  <c r="A163" i="3"/>
  <c r="A162" i="3"/>
  <c r="C161" i="3"/>
  <c r="A161" i="3"/>
  <c r="A160" i="3"/>
  <c r="A159" i="3"/>
  <c r="A158" i="3"/>
  <c r="A157" i="3"/>
  <c r="C156" i="3"/>
  <c r="A156" i="3"/>
  <c r="C155" i="3"/>
  <c r="A155" i="3"/>
  <c r="C154" i="3"/>
  <c r="A154" i="3"/>
  <c r="C153" i="3"/>
  <c r="A153" i="3"/>
  <c r="A152" i="3"/>
  <c r="C151" i="3"/>
  <c r="A151" i="3"/>
  <c r="A150" i="3"/>
  <c r="A149" i="3"/>
  <c r="A148" i="3"/>
  <c r="C147" i="3"/>
  <c r="A147" i="3"/>
  <c r="C146" i="3"/>
  <c r="A146" i="3"/>
  <c r="C145" i="3"/>
  <c r="A145" i="3"/>
  <c r="C144" i="3"/>
  <c r="A144" i="3"/>
  <c r="C143" i="3"/>
  <c r="A143" i="3"/>
  <c r="C142" i="3"/>
  <c r="A142" i="3"/>
  <c r="C141" i="3"/>
  <c r="A141" i="3"/>
  <c r="C140" i="3"/>
  <c r="A140" i="3"/>
  <c r="C139" i="3"/>
  <c r="A139" i="3"/>
  <c r="C138" i="3"/>
  <c r="A138" i="3"/>
  <c r="C137" i="3"/>
  <c r="A137" i="3"/>
  <c r="C136" i="3"/>
  <c r="A136" i="3"/>
  <c r="A135" i="3"/>
  <c r="A134" i="3"/>
  <c r="C133" i="3"/>
  <c r="A133" i="3"/>
  <c r="C132" i="3"/>
  <c r="A132" i="3"/>
  <c r="A131" i="3"/>
  <c r="C130" i="3"/>
  <c r="A130" i="3"/>
  <c r="C129" i="3"/>
  <c r="A129" i="3"/>
  <c r="C128" i="3"/>
  <c r="A128" i="3"/>
  <c r="A127" i="3"/>
  <c r="C126" i="3"/>
  <c r="A126" i="3"/>
  <c r="C125" i="3"/>
  <c r="A125" i="3"/>
  <c r="C124" i="3"/>
  <c r="A124" i="3"/>
  <c r="C123" i="3"/>
  <c r="A123" i="3"/>
  <c r="C122" i="3"/>
  <c r="A122" i="3"/>
  <c r="C121" i="3"/>
  <c r="A121" i="3"/>
  <c r="C120" i="3"/>
  <c r="A120" i="3"/>
  <c r="A119" i="3"/>
  <c r="C118" i="3"/>
  <c r="A118" i="3"/>
  <c r="C117" i="3"/>
  <c r="A117" i="3"/>
  <c r="C116" i="3"/>
  <c r="A116" i="3"/>
  <c r="C115" i="3"/>
  <c r="A115" i="3"/>
  <c r="C114" i="3"/>
  <c r="A114" i="3"/>
  <c r="C113" i="3"/>
  <c r="A113" i="3"/>
  <c r="A112" i="3"/>
  <c r="C111" i="3"/>
  <c r="A111" i="3"/>
  <c r="C110" i="3"/>
  <c r="A110" i="3"/>
  <c r="C109" i="3"/>
  <c r="A109" i="3"/>
  <c r="C108" i="3"/>
  <c r="A108" i="3"/>
  <c r="C107" i="3"/>
  <c r="A107" i="3"/>
  <c r="A106" i="3"/>
  <c r="C105" i="3"/>
  <c r="A105" i="3"/>
  <c r="A104" i="3"/>
  <c r="C103" i="3"/>
  <c r="A103" i="3"/>
  <c r="C102" i="3"/>
  <c r="A102" i="3"/>
  <c r="C101" i="3"/>
  <c r="A101" i="3"/>
  <c r="A100" i="3"/>
  <c r="C99" i="3"/>
  <c r="A99" i="3"/>
  <c r="C98" i="3"/>
  <c r="A98" i="3"/>
  <c r="C97" i="3"/>
  <c r="A97" i="3"/>
  <c r="C96" i="3"/>
  <c r="A96" i="3"/>
  <c r="C95" i="3"/>
  <c r="A95" i="3"/>
  <c r="C94" i="3"/>
  <c r="A94" i="3"/>
  <c r="C93" i="3"/>
  <c r="A93" i="3"/>
  <c r="C92" i="3"/>
  <c r="A92" i="3"/>
  <c r="C91" i="3"/>
  <c r="A91" i="3"/>
  <c r="A90" i="3"/>
  <c r="C89" i="3"/>
  <c r="A89" i="3"/>
  <c r="C88" i="3"/>
  <c r="A88" i="3"/>
  <c r="C87" i="3"/>
  <c r="A87" i="3"/>
  <c r="C86" i="3"/>
  <c r="A86" i="3"/>
  <c r="C85" i="3"/>
  <c r="A85" i="3"/>
  <c r="C84" i="3"/>
  <c r="A84" i="3"/>
  <c r="C83" i="3"/>
  <c r="A83" i="3"/>
  <c r="C82" i="3"/>
  <c r="A82" i="3"/>
  <c r="A81" i="3"/>
  <c r="C80" i="3"/>
  <c r="A80" i="3"/>
  <c r="A79" i="3"/>
  <c r="C78" i="3"/>
  <c r="A78" i="3"/>
  <c r="C77" i="3"/>
  <c r="A77" i="3"/>
  <c r="A76" i="3"/>
  <c r="C75" i="3"/>
  <c r="A75" i="3"/>
  <c r="C74" i="3"/>
  <c r="A74" i="3"/>
  <c r="C73" i="3"/>
  <c r="A73" i="3"/>
  <c r="C72" i="3"/>
  <c r="A72" i="3"/>
  <c r="A71" i="3"/>
  <c r="C70" i="3"/>
  <c r="A70" i="3"/>
  <c r="C69" i="3"/>
  <c r="A69" i="3"/>
  <c r="A68" i="3"/>
  <c r="A67" i="3"/>
  <c r="C66" i="3"/>
  <c r="A66" i="3"/>
  <c r="C65" i="3"/>
  <c r="A65" i="3"/>
  <c r="C64" i="3"/>
  <c r="A64" i="3"/>
  <c r="C63" i="3"/>
  <c r="A63" i="3"/>
  <c r="A62" i="3"/>
  <c r="C61" i="3"/>
  <c r="A61" i="3"/>
  <c r="C60" i="3"/>
  <c r="A60" i="3"/>
  <c r="C59" i="3"/>
  <c r="A59" i="3"/>
  <c r="C58" i="3"/>
  <c r="A58" i="3"/>
  <c r="C57" i="3"/>
  <c r="A57" i="3"/>
  <c r="A56" i="3"/>
  <c r="A55" i="3"/>
  <c r="C54" i="3"/>
  <c r="A54" i="3"/>
  <c r="C53" i="3"/>
  <c r="A53" i="3"/>
  <c r="C52" i="3"/>
  <c r="A52" i="3"/>
  <c r="C51" i="3"/>
  <c r="A51" i="3"/>
  <c r="C50" i="3"/>
  <c r="A50" i="3"/>
  <c r="A49" i="3"/>
  <c r="C48" i="3"/>
  <c r="A48" i="3"/>
  <c r="C47" i="3"/>
  <c r="A47" i="3"/>
  <c r="C46" i="3"/>
  <c r="A46" i="3"/>
  <c r="A45" i="3"/>
  <c r="C44" i="3"/>
  <c r="A44" i="3"/>
  <c r="C43" i="3"/>
  <c r="A43" i="3"/>
  <c r="C42" i="3"/>
  <c r="A42" i="3"/>
  <c r="C41" i="3"/>
  <c r="A41" i="3"/>
  <c r="C40" i="3"/>
  <c r="A40" i="3"/>
  <c r="C39" i="3"/>
  <c r="A39" i="3"/>
  <c r="C38" i="3"/>
  <c r="A38" i="3"/>
  <c r="C37" i="3"/>
  <c r="A37" i="3"/>
  <c r="C36" i="3"/>
  <c r="A36" i="3"/>
  <c r="A35" i="3"/>
  <c r="C34" i="3"/>
  <c r="A34" i="3"/>
  <c r="C33" i="3"/>
  <c r="A33" i="3"/>
  <c r="C32" i="3"/>
  <c r="A32" i="3"/>
  <c r="C31" i="3"/>
  <c r="A31" i="3"/>
  <c r="C30" i="3"/>
  <c r="A30" i="3"/>
  <c r="C29" i="3"/>
  <c r="A29" i="3"/>
  <c r="A28" i="3"/>
  <c r="C27" i="3"/>
  <c r="A27" i="3"/>
  <c r="A26" i="3"/>
  <c r="C25" i="3"/>
  <c r="A25" i="3"/>
  <c r="C24" i="3"/>
  <c r="A24" i="3"/>
  <c r="C23" i="3"/>
  <c r="A23" i="3"/>
  <c r="C22" i="3"/>
  <c r="A22" i="3"/>
  <c r="C21" i="3"/>
  <c r="A21" i="3"/>
  <c r="A20" i="3"/>
  <c r="C19" i="3"/>
  <c r="A19" i="3"/>
  <c r="C18" i="3"/>
  <c r="A18" i="3"/>
  <c r="C17" i="3"/>
  <c r="A17" i="3"/>
  <c r="C16" i="3"/>
  <c r="A16" i="3"/>
  <c r="A15" i="3"/>
  <c r="C14" i="3"/>
  <c r="A14" i="3"/>
  <c r="C13" i="3"/>
  <c r="A13" i="3"/>
  <c r="C12" i="3"/>
  <c r="A12" i="3"/>
  <c r="C11" i="3"/>
  <c r="A11" i="3"/>
  <c r="C10" i="3"/>
  <c r="A10" i="3"/>
  <c r="C9" i="3"/>
  <c r="A9" i="3"/>
  <c r="C8" i="3"/>
  <c r="A8" i="3"/>
  <c r="C7" i="3"/>
  <c r="A7" i="3"/>
  <c r="A6" i="3"/>
  <c r="C5" i="3"/>
  <c r="A5" i="3"/>
  <c r="C4" i="3"/>
  <c r="A4" i="3"/>
  <c r="C3" i="3"/>
  <c r="A3" i="3"/>
  <c r="C2" i="3"/>
  <c r="A2" i="3"/>
  <c r="B39" i="2"/>
  <c r="A26" i="6" l="1"/>
  <c r="C25" i="6"/>
  <c r="B25" i="6"/>
  <c r="A27" i="6" l="1"/>
  <c r="C26" i="6"/>
  <c r="B26" i="6"/>
  <c r="A28" i="6" l="1"/>
  <c r="C27" i="6"/>
  <c r="B27" i="6"/>
  <c r="A29" i="6" l="1"/>
  <c r="A30" i="6" s="1"/>
  <c r="C28" i="6"/>
  <c r="B28" i="6"/>
</calcChain>
</file>

<file path=xl/sharedStrings.xml><?xml version="1.0" encoding="utf-8"?>
<sst xmlns="http://schemas.openxmlformats.org/spreadsheetml/2006/main" count="483" uniqueCount="479">
  <si>
    <t>szám</t>
  </si>
  <si>
    <t>nagyság</t>
  </si>
  <si>
    <t>módosított</t>
  </si>
  <si>
    <t>eltérés</t>
  </si>
  <si>
    <t xml:space="preserve">Ha a szám (A oszlop) kisebb vagy egyenlő ötvennél, </t>
  </si>
  <si>
    <t>akkor a nagyság (B oszlop) legyen "kicsi", különben "nagy"!</t>
  </si>
  <si>
    <t>Ha a nagyság (B oszlop) "kicsi", akkor a módosított (C osz-</t>
  </si>
  <si>
    <t>lop) legyen a szám (A oszlop) kétszerese, különben a fele!</t>
  </si>
  <si>
    <t>Ha a szám (A oszlop) és a módosított (C oszlop) eltérése</t>
  </si>
  <si>
    <t>nagyobb mint huszonöt, akkor a eltérés (D oszlop) legyen</t>
  </si>
  <si>
    <t>"tetemes", különben a cella maradjon üres!</t>
  </si>
  <si>
    <t>Figyelem, figyelem! Az eltérésnek nincs előjele!</t>
  </si>
  <si>
    <t>hallgató</t>
  </si>
  <si>
    <t>leadta</t>
  </si>
  <si>
    <t>késés</t>
  </si>
  <si>
    <t>Szilágyi Veronika</t>
  </si>
  <si>
    <t>Szőllősi Stefánia</t>
  </si>
  <si>
    <t>Pozsonyi Kornélia</t>
  </si>
  <si>
    <t>Állapítsa meg, hány napot késtek azok a hallgatók,</t>
  </si>
  <si>
    <t>Romhányi Dominika</t>
  </si>
  <si>
    <t>akik a határidő, 2020.05.15. után adták le a beadandót!</t>
  </si>
  <si>
    <t>Pálinkás Szabolcs</t>
  </si>
  <si>
    <t>A nem késő diákok késés-cellája maradjon üres!</t>
  </si>
  <si>
    <t>Kerepesi Izabella</t>
  </si>
  <si>
    <t>Kenyeres Adalbert</t>
  </si>
  <si>
    <t>Petrányi Zsigmond</t>
  </si>
  <si>
    <t>Komáromi Brigitta</t>
  </si>
  <si>
    <t>Táborosi Kornélia</t>
  </si>
  <si>
    <t>Baranyai Menyhért</t>
  </si>
  <si>
    <t>Váraljai Marietta</t>
  </si>
  <si>
    <t>Várszegi Brigitta</t>
  </si>
  <si>
    <t>Munkácsi Bendegúz</t>
  </si>
  <si>
    <t>Szabados Veronika</t>
  </si>
  <si>
    <t>Diószegi Veronika</t>
  </si>
  <si>
    <t>Pölöskei Magdolna</t>
  </si>
  <si>
    <t>Szekeres Boglárka</t>
  </si>
  <si>
    <t>Rozsnyai Kornélia</t>
  </si>
  <si>
    <t>Szendrei Dominika</t>
  </si>
  <si>
    <t>Asztalos Julianna</t>
  </si>
  <si>
    <t>Kalocsai Dorottya</t>
  </si>
  <si>
    <t>Porkoláb Hajnalka</t>
  </si>
  <si>
    <t>Körmendi Zsigmond</t>
  </si>
  <si>
    <t>Mészáros Violetta</t>
  </si>
  <si>
    <t>Madarász Bendegúz</t>
  </si>
  <si>
    <t>Gyarmati Boglárka</t>
  </si>
  <si>
    <t>Harsányi Szidónia</t>
  </si>
  <si>
    <t>Egervári Zsigmond</t>
  </si>
  <si>
    <t>Haraszti Domonkos</t>
  </si>
  <si>
    <t>Radványi Szabolcs</t>
  </si>
  <si>
    <t>Szatmári Barnabás</t>
  </si>
  <si>
    <t>Szolnoki Erzsébet</t>
  </si>
  <si>
    <t>Mosolygó Menyhért</t>
  </si>
  <si>
    <t>Fenyvesi Dorottya</t>
  </si>
  <si>
    <t>Galambos Marietta</t>
  </si>
  <si>
    <t>Földvári Stefánia</t>
  </si>
  <si>
    <t>Hagymási Szabrina</t>
  </si>
  <si>
    <t>munka</t>
  </si>
  <si>
    <t>számla</t>
  </si>
  <si>
    <t>kifizetve</t>
  </si>
  <si>
    <t>tartozás</t>
  </si>
  <si>
    <t>bevétel</t>
  </si>
  <si>
    <t>Az elvégzett munkák táblázatát látja! A kifizetve oszlop üres</t>
  </si>
  <si>
    <t>cellája kiegyenlítettlen számlát jelent. Képezzen logiai értéket</t>
  </si>
  <si>
    <t>a D oszlopban! Ha a számla már ki van fizetve akkor HAMIS,</t>
  </si>
  <si>
    <t>különben IGAZ! A feladatot HA függvény nélkül oldja meg!</t>
  </si>
  <si>
    <t>Töltse ki az E oszlopot! A bevétel a számla összege, ha a tartozás</t>
  </si>
  <si>
    <t>HAMIS. Ha a tartozás IGAZ, akkor a bevétel-cella maradjon üres!</t>
  </si>
  <si>
    <t>üzletkötő</t>
  </si>
  <si>
    <t>szem.szám</t>
  </si>
  <si>
    <t>hónap</t>
  </si>
  <si>
    <t>jutalék</t>
  </si>
  <si>
    <t>Szőnyi Ede</t>
  </si>
  <si>
    <t>Mózer Lili</t>
  </si>
  <si>
    <t>Az üzletkötők jutalékot kapnak, ha az átlagos havi</t>
  </si>
  <si>
    <t>Földvári Adorján</t>
  </si>
  <si>
    <t>bevételük meghaladja a félmillió forintot. A jutalék</t>
  </si>
  <si>
    <t>Murányi Réka</t>
  </si>
  <si>
    <t>összege a havi félmillió feletti rész negyede. Mennyi</t>
  </si>
  <si>
    <t>Lázár Andrea</t>
  </si>
  <si>
    <t>jutalékot kapnak az egyes üzletkötők? Aki nem érte</t>
  </si>
  <si>
    <t>Kónya Malvin</t>
  </si>
  <si>
    <t>el a havi félmilliós átlagot, annak cellája maradjon üres!</t>
  </si>
  <si>
    <t>Fóti Krisztina</t>
  </si>
  <si>
    <t>Márkus Csongor</t>
  </si>
  <si>
    <t>Földvári Pál</t>
  </si>
  <si>
    <t>Nyerges Pál</t>
  </si>
  <si>
    <t>Krizsán Norbert</t>
  </si>
  <si>
    <t>Gyurkovics Zsombor</t>
  </si>
  <si>
    <t>Gönci Matild</t>
  </si>
  <si>
    <t>Hamza Rezső</t>
  </si>
  <si>
    <t>Sulyok Vencel</t>
  </si>
  <si>
    <t>Gyarmati Natália</t>
  </si>
  <si>
    <t>Somogyi Hedvig</t>
  </si>
  <si>
    <t>Hanák Jenő</t>
  </si>
  <si>
    <t>Garamvölgyi Jeromos</t>
  </si>
  <si>
    <t>Répási Krisztina</t>
  </si>
  <si>
    <t>Kemény Gyula</t>
  </si>
  <si>
    <t>Puskás Galina</t>
  </si>
  <si>
    <t>Hajós Marcell</t>
  </si>
  <si>
    <t>Jámbor Nóra</t>
  </si>
  <si>
    <t>Karikás Mónika</t>
  </si>
  <si>
    <t>Csernus Máté</t>
  </si>
  <si>
    <t>Pető Bátor</t>
  </si>
  <si>
    <t>Erdős Ferenc</t>
  </si>
  <si>
    <t>Fenyvesi Adél</t>
  </si>
  <si>
    <t>Kosztolányi Ágnes</t>
  </si>
  <si>
    <t>Sényi Emma</t>
  </si>
  <si>
    <t>Szorád Ármin</t>
  </si>
  <si>
    <t>Lugosi Natália</t>
  </si>
  <si>
    <t>Haraszti Krisztina</t>
  </si>
  <si>
    <t>Váradi Csenge</t>
  </si>
  <si>
    <t>Ujvári Pongrác</t>
  </si>
  <si>
    <t>Jancsó Pál</t>
  </si>
  <si>
    <t>Sasvári Dénes</t>
  </si>
  <si>
    <t>Dömötör Petra</t>
  </si>
  <si>
    <t>Szepesi Kelemen</t>
  </si>
  <si>
    <t>Mátrai Ákos</t>
  </si>
  <si>
    <t>Perger Ervin</t>
  </si>
  <si>
    <t>Rónai Bulcsú</t>
  </si>
  <si>
    <t>Radnóti Gyöngyi</t>
  </si>
  <si>
    <t>Szelei Antal</t>
  </si>
  <si>
    <t>Földvári Lilla</t>
  </si>
  <si>
    <t>Bakos Jenő</t>
  </si>
  <si>
    <t>Pollák Jeromos</t>
  </si>
  <si>
    <t>Radnóti Mária</t>
  </si>
  <si>
    <t>Rákoczi Rudolf</t>
  </si>
  <si>
    <t>Kalmár Amália</t>
  </si>
  <si>
    <t>Vadász Krisztina</t>
  </si>
  <si>
    <t>Polyák Bonifác</t>
  </si>
  <si>
    <t>Pataki Bátor</t>
  </si>
  <si>
    <t>Dóczi Hajnalka</t>
  </si>
  <si>
    <t>Olajos Tivadar</t>
  </si>
  <si>
    <t>Pálos Taksony</t>
  </si>
  <si>
    <t>Pozsonyi Lenke</t>
  </si>
  <si>
    <t>Egervári Viola</t>
  </si>
  <si>
    <t>Szebeni Tivadar</t>
  </si>
  <si>
    <t>Pajor István</t>
  </si>
  <si>
    <t>Maróti Medárd</t>
  </si>
  <si>
    <t>Hegyi Marietta</t>
  </si>
  <si>
    <t>Gerencsér Annamária</t>
  </si>
  <si>
    <t>Havas Lőrinc</t>
  </si>
  <si>
    <t>Márkus Richárd</t>
  </si>
  <si>
    <t>Lengyel Barbara</t>
  </si>
  <si>
    <t>Molnár Veronika</t>
  </si>
  <si>
    <t>Földes Márkus</t>
  </si>
  <si>
    <t>Szőllősi Matild</t>
  </si>
  <si>
    <t>Komáromi Liliána</t>
  </si>
  <si>
    <t>Erdélyi Simon</t>
  </si>
  <si>
    <t>Homoki Jenő</t>
  </si>
  <si>
    <t>Korda Imola</t>
  </si>
  <si>
    <t>Fejes Soma</t>
  </si>
  <si>
    <t>Szamosi Zsuzsanna</t>
  </si>
  <si>
    <t>Koltai Boglár</t>
  </si>
  <si>
    <t>Káldor Márk</t>
  </si>
  <si>
    <t>Heller Csongor</t>
  </si>
  <si>
    <t>Maróti Adorján</t>
  </si>
  <si>
    <t>Fehérvári Árpád</t>
  </si>
  <si>
    <t>Jancsó Hédi</t>
  </si>
  <si>
    <t>Gémes Katalin</t>
  </si>
  <si>
    <t>Csernus Boglár</t>
  </si>
  <si>
    <t>Lantos Paula</t>
  </si>
  <si>
    <t>Lázár Dávid</t>
  </si>
  <si>
    <t>Galla Vilmos</t>
  </si>
  <si>
    <t>Mosolygó Amália</t>
  </si>
  <si>
    <t>Orosz Kálmán</t>
  </si>
  <si>
    <t>Virág Gál</t>
  </si>
  <si>
    <t>Vass Zsigmond</t>
  </si>
  <si>
    <t>Somos Levente</t>
  </si>
  <si>
    <t>Somoskövi Gerda</t>
  </si>
  <si>
    <t>Pék Anna</t>
  </si>
  <si>
    <t>Ötvös Balázs</t>
  </si>
  <si>
    <t>Tóth Dorottya</t>
  </si>
  <si>
    <t>Kövér Edgár</t>
  </si>
  <si>
    <t>Káplár Árpád</t>
  </si>
  <si>
    <t>Gyulai Csongor</t>
  </si>
  <si>
    <t>Gazsó Fülöp</t>
  </si>
  <si>
    <t>Rákosi Róbert</t>
  </si>
  <si>
    <t>Rozsnyai Hermina</t>
  </si>
  <si>
    <t>Simó Medárd</t>
  </si>
  <si>
    <t>Ravasz Jusztin</t>
  </si>
  <si>
    <t>Engi Ágnes</t>
  </si>
  <si>
    <t>Kökény Félix</t>
  </si>
  <si>
    <t>Gönci Szilárd</t>
  </si>
  <si>
    <t>Vári Márta</t>
  </si>
  <si>
    <t>Szalontai Krisztián</t>
  </si>
  <si>
    <t>Lakos Zita</t>
  </si>
  <si>
    <t>Czifra István</t>
  </si>
  <si>
    <t>Kőszegi Szaniszló</t>
  </si>
  <si>
    <t>Bagi Albert</t>
  </si>
  <si>
    <t>Mátyus Krisztián</t>
  </si>
  <si>
    <t>Hatvani Illés</t>
  </si>
  <si>
    <t>Deli Lázár</t>
  </si>
  <si>
    <t>Gond Gizella</t>
  </si>
  <si>
    <t>Radnai Péter</t>
  </si>
  <si>
    <t>Mérei Paulina</t>
  </si>
  <si>
    <t>Huszár Dominika</t>
  </si>
  <si>
    <t>Porkoláb Hédi</t>
  </si>
  <si>
    <t>Szántó Szabrina</t>
  </si>
  <si>
    <t>Sasvári Kálmán</t>
  </si>
  <si>
    <t>Pósa Rezső</t>
  </si>
  <si>
    <t>Rádi Lipót</t>
  </si>
  <si>
    <t>Nádor Helga</t>
  </si>
  <si>
    <t>Kende Edgár</t>
  </si>
  <si>
    <t>Váradi Lénárd</t>
  </si>
  <si>
    <t>Kocsis Violetta</t>
  </si>
  <si>
    <t>Róka Mihály</t>
  </si>
  <si>
    <t>Szepesi Irén</t>
  </si>
  <si>
    <t>Eszes Roland</t>
  </si>
  <si>
    <t>Makai Károly</t>
  </si>
  <si>
    <t>Cigány Adorján</t>
  </si>
  <si>
    <t>Magyar Márkó</t>
  </si>
  <si>
    <t>Veress Ilka</t>
  </si>
  <si>
    <t>Karsai Annamária</t>
  </si>
  <si>
    <t>Frank Jusztin</t>
  </si>
  <si>
    <t>Hernádi Brigitta</t>
  </si>
  <si>
    <t>Csaplár Simon</t>
  </si>
  <si>
    <t>Szepesi Emma</t>
  </si>
  <si>
    <t>Szalkai János</t>
  </si>
  <si>
    <t>Lakatos Barbara</t>
  </si>
  <si>
    <t>Jobbágy Miklós</t>
  </si>
  <si>
    <t>Somodi József</t>
  </si>
  <si>
    <t>Havas Antónia</t>
  </si>
  <si>
    <t>Pandúr Győző</t>
  </si>
  <si>
    <t>Petrás Árpád</t>
  </si>
  <si>
    <t>Lendvai Kármen</t>
  </si>
  <si>
    <t>Szerdahelyi Vince</t>
  </si>
  <si>
    <t>Kerti Dóra</t>
  </si>
  <si>
    <t>Bánki Kriszta</t>
  </si>
  <si>
    <t>Jenei Izolda</t>
  </si>
  <si>
    <t>Szőnyi László</t>
  </si>
  <si>
    <t>Kulcsár Adrienn</t>
  </si>
  <si>
    <t>Virág György</t>
  </si>
  <si>
    <t>Enyedi Anita</t>
  </si>
  <si>
    <t>Porkoláb Szabrina</t>
  </si>
  <si>
    <t>Sánta Csenger</t>
  </si>
  <si>
    <t>Sipos Pál</t>
  </si>
  <si>
    <t>Soproni Lázár</t>
  </si>
  <si>
    <t>Ötvös Jónás</t>
  </si>
  <si>
    <t>Kádár Bódog</t>
  </si>
  <si>
    <t>Farkas Heléna</t>
  </si>
  <si>
    <t>Gyarmati Vince</t>
  </si>
  <si>
    <t>Rejtő Luca</t>
  </si>
  <si>
    <t>Pelle Edgár</t>
  </si>
  <si>
    <t>Petró Valentin</t>
  </si>
  <si>
    <t>Vámos Dávid</t>
  </si>
  <si>
    <t>Fóti Borisz</t>
  </si>
  <si>
    <t>Soproni Jolán</t>
  </si>
  <si>
    <t>Fodor Amanda</t>
  </si>
  <si>
    <t>Perlaki Gábor</t>
  </si>
  <si>
    <t>Pázmány Farkas</t>
  </si>
  <si>
    <t>Kardos Pál</t>
  </si>
  <si>
    <t>Gond Timót</t>
  </si>
  <si>
    <t>Zsoldos Bíborka</t>
  </si>
  <si>
    <t>Rácz Jácint</t>
  </si>
  <si>
    <t>Pécsi Kolos</t>
  </si>
  <si>
    <t>Székely Adrienn</t>
  </si>
  <si>
    <t>Huszák Ferenc</t>
  </si>
  <si>
    <t>Káplár Gyöngyvér</t>
  </si>
  <si>
    <t>Ritter Benedek</t>
  </si>
  <si>
    <t>Jámbor Bendegúz</t>
  </si>
  <si>
    <t>Pázmány Ignác</t>
  </si>
  <si>
    <t>Török Csilla</t>
  </si>
  <si>
    <t>Homoki Lili</t>
  </si>
  <si>
    <t>Lantos Veronika</t>
  </si>
  <si>
    <t>Huszár Mária</t>
  </si>
  <si>
    <t>Szakál Illés</t>
  </si>
  <si>
    <t>Árva Lipót</t>
  </si>
  <si>
    <t>Lovász Borbála</t>
  </si>
  <si>
    <t>Barta Galina</t>
  </si>
  <si>
    <t>Frank Vazul</t>
  </si>
  <si>
    <t>Rigó Valéria</t>
  </si>
  <si>
    <t>Zala Győző</t>
  </si>
  <si>
    <t>Kulcsár Dóra</t>
  </si>
  <si>
    <t>Ligeti Csanád</t>
  </si>
  <si>
    <t>Huszár Gáspár</t>
  </si>
  <si>
    <t>Szegő Elek</t>
  </si>
  <si>
    <t>Petrovics Ágota</t>
  </si>
  <si>
    <t>Maróti Áron</t>
  </si>
  <si>
    <t>Svéd Jolán</t>
  </si>
  <si>
    <t>Vida Martina</t>
  </si>
  <si>
    <t>Kovács Ilona</t>
  </si>
  <si>
    <t>Munkácsi Benő</t>
  </si>
  <si>
    <t>Csontos Magdaléna</t>
  </si>
  <si>
    <t>Karsai Máté</t>
  </si>
  <si>
    <t>Szente Márta</t>
  </si>
  <si>
    <t>Zsoldos Bálint</t>
  </si>
  <si>
    <t>Parádi Judit</t>
  </si>
  <si>
    <t>Veress Magdaléna</t>
  </si>
  <si>
    <t>Katona Illés</t>
  </si>
  <si>
    <t>Bánki Gyöngyvér</t>
  </si>
  <si>
    <t>Gosztonyi Fülöp</t>
  </si>
  <si>
    <t>Fóti Levente</t>
  </si>
  <si>
    <t>Szamosi Vince</t>
  </si>
  <si>
    <t>Garami Oszkár</t>
  </si>
  <si>
    <t>Boros Taksony</t>
  </si>
  <si>
    <t>Radványi Herman</t>
  </si>
  <si>
    <t>Csernus Ildikó</t>
  </si>
  <si>
    <t>Baranyai Pál</t>
  </si>
  <si>
    <t>Budai Zsuzsanna</t>
  </si>
  <si>
    <t>Sápi Vazul</t>
  </si>
  <si>
    <t>Sárvári Pál</t>
  </si>
  <si>
    <t>Pozsonyi Gergely</t>
  </si>
  <si>
    <t>Beke Réka</t>
  </si>
  <si>
    <t>Dudás Simon</t>
  </si>
  <si>
    <t>Perényi Lénárd</t>
  </si>
  <si>
    <t>Palotás Pálma</t>
  </si>
  <si>
    <t>Hetényi Győző</t>
  </si>
  <si>
    <t>Szelei Debóra</t>
  </si>
  <si>
    <t>Erdős Ádám</t>
  </si>
  <si>
    <t>Petrányi Ágota</t>
  </si>
  <si>
    <t>Regős Salamon</t>
  </si>
  <si>
    <t>Német Linda</t>
  </si>
  <si>
    <t>Gyurkovics Timót</t>
  </si>
  <si>
    <t>Éles Gyöngyi</t>
  </si>
  <si>
    <t>Dömötör Krisztián</t>
  </si>
  <si>
    <t>Honti Boldizsár</t>
  </si>
  <si>
    <t>Somlai Péter</t>
  </si>
  <si>
    <t>Duka Mária</t>
  </si>
  <si>
    <t>Kalocsai Tas</t>
  </si>
  <si>
    <t>Kormos Csilla</t>
  </si>
  <si>
    <t>Murányi Krisztina</t>
  </si>
  <si>
    <t>Méhes Marietta</t>
  </si>
  <si>
    <t>Zala Hugó</t>
  </si>
  <si>
    <t>Dózsa János</t>
  </si>
  <si>
    <t>Szentgyörgyi Taksony</t>
  </si>
  <si>
    <t>Bolgár Titusz</t>
  </si>
  <si>
    <t>Nagy Hunor</t>
  </si>
  <si>
    <t>Simák Örs</t>
  </si>
  <si>
    <t>Szerdahelyi Vendel</t>
  </si>
  <si>
    <t>Szakál Vazul</t>
  </si>
  <si>
    <t>Szendrei Sándor</t>
  </si>
  <si>
    <t>Majoros Veronika</t>
  </si>
  <si>
    <t>Hetényi Bernát</t>
  </si>
  <si>
    <t>Galambos Jenő</t>
  </si>
  <si>
    <t>Keszthelyi Edgár</t>
  </si>
  <si>
    <t>Pálfi Eszter</t>
  </si>
  <si>
    <t>Berényi Lilla</t>
  </si>
  <si>
    <t>Csorba Barbara</t>
  </si>
  <si>
    <t>Szigeti Bendegúz</t>
  </si>
  <si>
    <t>Jobbágy Dénes</t>
  </si>
  <si>
    <t>Káldor Valéria</t>
  </si>
  <si>
    <t>Pesti Elemér</t>
  </si>
  <si>
    <t>Pandúr János</t>
  </si>
  <si>
    <t>Olajos Pál</t>
  </si>
  <si>
    <t>Piller Frigyes</t>
  </si>
  <si>
    <t>Zágon Erika</t>
  </si>
  <si>
    <t>Ötvös Dominika</t>
  </si>
  <si>
    <t>Goda Szaniszló</t>
  </si>
  <si>
    <t>Lévai Gergő</t>
  </si>
  <si>
    <t>Szemes Magdaléna</t>
  </si>
  <si>
    <t>Sényi Donát</t>
  </si>
  <si>
    <t>Ráth Ernő</t>
  </si>
  <si>
    <t>Kerepesi Lenke</t>
  </si>
  <si>
    <t>fedezet</t>
  </si>
  <si>
    <t>felvétel</t>
  </si>
  <si>
    <t>dátum</t>
  </si>
  <si>
    <t>egyenleg</t>
  </si>
  <si>
    <t>55-59-16-35</t>
  </si>
  <si>
    <t>34-84-19-12</t>
  </si>
  <si>
    <t>napi hitel kamat</t>
  </si>
  <si>
    <t>92-92-24-86</t>
  </si>
  <si>
    <t>74-41-34-91</t>
  </si>
  <si>
    <t>52-23-60-49</t>
  </si>
  <si>
    <t>80-18-62-78</t>
  </si>
  <si>
    <t>napi betéti kamat</t>
  </si>
  <si>
    <t>61-79-46-28</t>
  </si>
  <si>
    <t>57-59-08-20</t>
  </si>
  <si>
    <t>98-38-93-88</t>
  </si>
  <si>
    <t>48-71-85-79</t>
  </si>
  <si>
    <t>Egy banki táblázatot lát! A fedezet, az az összeg, amely a számlán</t>
  </si>
  <si>
    <t>97-76-94-78</t>
  </si>
  <si>
    <t>a tulajdonos rendelkezésére áll. Ha ennél nagyobb összeget vett fel,</t>
  </si>
  <si>
    <t>81-54-65-79</t>
  </si>
  <si>
    <t>akkor a fedezeten felüli rész a hitel. És ezért a bank napi kamatot szá-</t>
  </si>
  <si>
    <t>49-91-63-45</t>
  </si>
  <si>
    <t>mol fel. Ha a felvétel kisebb, mint a fedezet, akkor a számlán maradt</t>
  </si>
  <si>
    <t>04-63-96-98</t>
  </si>
  <si>
    <t>pénzre a bank napi betéti kamatot fizet.</t>
  </si>
  <si>
    <t>62-23-72-76</t>
  </si>
  <si>
    <t>08-56-57-36</t>
  </si>
  <si>
    <t>Számolja ki a számlák mai napi egyenlegét! Az egyenleg a kamattal</t>
  </si>
  <si>
    <t>17-31-17-81</t>
  </si>
  <si>
    <t>növelt hitel negatív előjellel, vagy a számlán maradt pénz kamattal</t>
  </si>
  <si>
    <t>86-35-59-36</t>
  </si>
  <si>
    <t>növelve.</t>
  </si>
  <si>
    <t>58-61-01-82</t>
  </si>
  <si>
    <t>99-41-09-75</t>
  </si>
  <si>
    <t>02-10-73-32</t>
  </si>
  <si>
    <t>71-51-28-61</t>
  </si>
  <si>
    <t>15-52-64-73</t>
  </si>
  <si>
    <t>10-43-96-73</t>
  </si>
  <si>
    <t>74-59-69-25</t>
  </si>
  <si>
    <t>13-14-05-44</t>
  </si>
  <si>
    <t>60-09-44-86</t>
  </si>
  <si>
    <t>91-46-32-04</t>
  </si>
  <si>
    <t>03-74-80-11</t>
  </si>
  <si>
    <t>55-95-64-50</t>
  </si>
  <si>
    <t>39-16-05-92</t>
  </si>
  <si>
    <t>61-48-24-80</t>
  </si>
  <si>
    <t>55-37-11-61</t>
  </si>
  <si>
    <t>58-50-18-15</t>
  </si>
  <si>
    <t>46-75-99-99</t>
  </si>
  <si>
    <t>87-17-35-16</t>
  </si>
  <si>
    <t>16-19-66-87</t>
  </si>
  <si>
    <t>65-51-85-37</t>
  </si>
  <si>
    <t>71-11-73-41</t>
  </si>
  <si>
    <t>18-84-46-58</t>
  </si>
  <si>
    <t>27-21-61-35</t>
  </si>
  <si>
    <t>90-43-06-27</t>
  </si>
  <si>
    <t>19-86-58-22</t>
  </si>
  <si>
    <t>85-22-50-31</t>
  </si>
  <si>
    <t>57-18-33-20</t>
  </si>
  <si>
    <t>73-98-00-96</t>
  </si>
  <si>
    <t>47-07-60-50</t>
  </si>
  <si>
    <t>70-34-18-26</t>
  </si>
  <si>
    <t>08-95-21-04</t>
  </si>
  <si>
    <t>08-25-79-81</t>
  </si>
  <si>
    <t>75-94-73-14</t>
  </si>
  <si>
    <t>03-28-35-33</t>
  </si>
  <si>
    <t>40-71-66-62</t>
  </si>
  <si>
    <t>73-08-02-59</t>
  </si>
  <si>
    <t>41-48-53-60</t>
  </si>
  <si>
    <t>83-27-65-43</t>
  </si>
  <si>
    <t>77-48-19-18</t>
  </si>
  <si>
    <t>61-54-49-07</t>
  </si>
  <si>
    <t>79-73-06-37</t>
  </si>
  <si>
    <t>57-72-19-47</t>
  </si>
  <si>
    <t>91-86-09-47</t>
  </si>
  <si>
    <t>78-28-45-64</t>
  </si>
  <si>
    <t>17-40-43-94</t>
  </si>
  <si>
    <t>67-73-45-61</t>
  </si>
  <si>
    <t>01-32-23-68</t>
  </si>
  <si>
    <t>02-59-66-95</t>
  </si>
  <si>
    <t>91-75-24-45</t>
  </si>
  <si>
    <t>70-25-21-83</t>
  </si>
  <si>
    <t>66-51-38-22</t>
  </si>
  <si>
    <t>99-36-70-34</t>
  </si>
  <si>
    <t>37-93-10-84</t>
  </si>
  <si>
    <t>86-66-42-82</t>
  </si>
  <si>
    <t>97-86-51-09</t>
  </si>
  <si>
    <t>01-83-57-83</t>
  </si>
  <si>
    <t>02-50-83-93</t>
  </si>
  <si>
    <t>68-10-66-92</t>
  </si>
  <si>
    <t>47-94-43-71</t>
  </si>
  <si>
    <t>08-78-54-49</t>
  </si>
  <si>
    <t>29-80-43-03</t>
  </si>
  <si>
    <t>96-18-44-03</t>
  </si>
  <si>
    <t>71-24-12-85</t>
  </si>
  <si>
    <t>22-54-69-61</t>
  </si>
  <si>
    <t>04-82-34-17</t>
  </si>
  <si>
    <t>04-74-29-78</t>
  </si>
  <si>
    <t>01-28-53-23</t>
  </si>
  <si>
    <t>21-74-34-34</t>
  </si>
  <si>
    <t>34-91-00-01</t>
  </si>
  <si>
    <t>68-56-91-92</t>
  </si>
  <si>
    <t>47-25-50-53</t>
  </si>
  <si>
    <t>29-29-91-46</t>
  </si>
  <si>
    <t>00-95-59-74</t>
  </si>
  <si>
    <t>04-22-33-86</t>
  </si>
  <si>
    <t>12-61-63-38</t>
  </si>
  <si>
    <t>47-32-90-80</t>
  </si>
  <si>
    <t>78-51-57-45</t>
  </si>
  <si>
    <t>03-37-05-45</t>
  </si>
  <si>
    <t>04-51-11-87</t>
  </si>
  <si>
    <t>70-29-36-77</t>
  </si>
  <si>
    <t>12-21-73-09</t>
  </si>
  <si>
    <t>51-02-41-42</t>
  </si>
  <si>
    <t>érkezés</t>
  </si>
  <si>
    <t>távozás</t>
  </si>
  <si>
    <t>hiány</t>
  </si>
  <si>
    <t>többlet</t>
  </si>
  <si>
    <t>napi törvényes munkaidó</t>
  </si>
  <si>
    <t>különben maradjon üres!</t>
  </si>
  <si>
    <t>cella tartalma legyen a tényleges és törvényes munkaidő különbsége,</t>
  </si>
  <si>
    <t>HA a tényleges munkaidő kisebb a törvényesnél, akkor a hiány-</t>
  </si>
  <si>
    <t>HA a törvényes munkaidő kisebb a ténylegesnél, akkor a többlet-</t>
  </si>
  <si>
    <t>cella tartalma legyen a törvényes és tényleges munkaidő különbsége,</t>
  </si>
  <si>
    <t>Állapítsa meg a hónap adatainak összesítésével, mennyivel dolgozott</t>
  </si>
  <si>
    <t>többet vagy kevesebbet ez a kolléga!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</si>
</sst>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&quot;HUF&quot;_-;\-* #,##0\ &quot;HUF&quot;_-;_-* &quot;-&quot;\ &quot;HUF&quot;_-;_-@_-"/>
    <numFmt numFmtId="165" formatCode="_-* #,##0_-;\-* #,##0_-;_-* &quot;-&quot;_-;_-@_-"/>
    <numFmt numFmtId="166" formatCode="yyyy\-mm\-dd"/>
    <numFmt numFmtId="167" formatCode="#\ ######\ ####"/>
    <numFmt numFmtId="168" formatCode="0.000%"/>
  </numFmts>
  <fonts count="7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9"/>
      <color rgb="FFFF0000"/>
      <name val="Candar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0" xfId="0" applyFont="1"/>
    <xf numFmtId="166" fontId="0" fillId="0" borderId="0" xfId="0" applyNumberFormat="1"/>
    <xf numFmtId="3" fontId="0" fillId="0" borderId="0" xfId="0" applyNumberFormat="1"/>
    <xf numFmtId="0" fontId="5" fillId="0" borderId="0" xfId="0" applyFont="1"/>
    <xf numFmtId="167" fontId="5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0" fillId="0" borderId="0" xfId="3" applyNumberFormat="1" applyFont="1"/>
    <xf numFmtId="0" fontId="0" fillId="0" borderId="0" xfId="0" applyAlignment="1">
      <alignment horizontal="center" vertical="center"/>
    </xf>
    <xf numFmtId="166" fontId="0" fillId="0" borderId="0" xfId="0" quotePrefix="1" applyNumberFormat="1" applyAlignment="1">
      <alignment horizontal="center"/>
    </xf>
    <xf numFmtId="2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left" vertical="center"/>
    </xf>
  </cellXfs>
  <cellStyles count="4">
    <cellStyle name="Ezres [0]" xfId="1" builtinId="6" hidden="1"/>
    <cellStyle name="Normál" xfId="0" builtinId="0"/>
    <cellStyle name="Pénznem [0]" xfId="2" builtinId="7" hidden="1"/>
    <cellStyle name="Százalék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1"/>
  <sheetViews>
    <sheetView tabSelected="1" workbookViewId="0">
      <selection activeCell="L28" sqref="L28"/>
    </sheetView>
  </sheetViews>
  <sheetFormatPr defaultRowHeight="12" x14ac:dyDescent="0.2"/>
  <cols>
    <col min="1" max="4" width="10.83203125" customWidth="1"/>
  </cols>
  <sheetData>
    <row r="1" spans="1:6" ht="14.1" customHeight="1" x14ac:dyDescent="0.2">
      <c r="A1" s="6" t="s">
        <v>0</v>
      </c>
      <c r="B1" s="5" t="s">
        <v>1</v>
      </c>
      <c r="C1" s="6" t="s">
        <v>2</v>
      </c>
      <c r="D1" s="6" t="s">
        <v>3</v>
      </c>
    </row>
    <row r="2" spans="1:6" x14ac:dyDescent="0.2">
      <c r="A2">
        <v>83</v>
      </c>
    </row>
    <row r="3" spans="1:6" x14ac:dyDescent="0.2">
      <c r="A3">
        <v>94</v>
      </c>
    </row>
    <row r="4" spans="1:6" x14ac:dyDescent="0.2">
      <c r="A4">
        <v>78</v>
      </c>
      <c r="F4" s="3" t="s">
        <v>4</v>
      </c>
    </row>
    <row r="5" spans="1:6" x14ac:dyDescent="0.2">
      <c r="A5">
        <v>31</v>
      </c>
      <c r="F5" s="3" t="s">
        <v>5</v>
      </c>
    </row>
    <row r="6" spans="1:6" x14ac:dyDescent="0.2">
      <c r="A6">
        <v>90</v>
      </c>
    </row>
    <row r="7" spans="1:6" x14ac:dyDescent="0.2">
      <c r="A7">
        <v>39</v>
      </c>
      <c r="F7" s="3" t="s">
        <v>6</v>
      </c>
    </row>
    <row r="8" spans="1:6" x14ac:dyDescent="0.2">
      <c r="A8">
        <v>30</v>
      </c>
      <c r="F8" s="3" t="s">
        <v>7</v>
      </c>
    </row>
    <row r="9" spans="1:6" x14ac:dyDescent="0.2">
      <c r="A9">
        <v>86</v>
      </c>
    </row>
    <row r="10" spans="1:6" x14ac:dyDescent="0.2">
      <c r="A10">
        <v>31</v>
      </c>
      <c r="F10" s="3" t="s">
        <v>8</v>
      </c>
    </row>
    <row r="11" spans="1:6" x14ac:dyDescent="0.2">
      <c r="A11">
        <v>86</v>
      </c>
      <c r="F11" s="3" t="s">
        <v>9</v>
      </c>
    </row>
    <row r="12" spans="1:6" x14ac:dyDescent="0.2">
      <c r="A12">
        <v>40</v>
      </c>
      <c r="F12" s="3" t="s">
        <v>10</v>
      </c>
    </row>
    <row r="13" spans="1:6" x14ac:dyDescent="0.2">
      <c r="A13">
        <v>53</v>
      </c>
    </row>
    <row r="14" spans="1:6" x14ac:dyDescent="0.2">
      <c r="A14">
        <v>47</v>
      </c>
      <c r="F14" s="4" t="s">
        <v>11</v>
      </c>
    </row>
    <row r="15" spans="1:6" x14ac:dyDescent="0.2">
      <c r="A15">
        <v>58</v>
      </c>
    </row>
    <row r="16" spans="1:6" x14ac:dyDescent="0.2">
      <c r="A16">
        <v>87</v>
      </c>
    </row>
    <row r="17" spans="1:1" x14ac:dyDescent="0.2">
      <c r="A17">
        <v>70</v>
      </c>
    </row>
    <row r="18" spans="1:1" x14ac:dyDescent="0.2">
      <c r="A18">
        <v>2</v>
      </c>
    </row>
    <row r="19" spans="1:1" x14ac:dyDescent="0.2">
      <c r="A19">
        <v>23</v>
      </c>
    </row>
    <row r="20" spans="1:1" x14ac:dyDescent="0.2">
      <c r="A20">
        <v>56</v>
      </c>
    </row>
    <row r="21" spans="1:1" x14ac:dyDescent="0.2">
      <c r="A21">
        <v>41</v>
      </c>
    </row>
    <row r="22" spans="1:1" x14ac:dyDescent="0.2">
      <c r="A22">
        <v>79</v>
      </c>
    </row>
    <row r="23" spans="1:1" x14ac:dyDescent="0.2">
      <c r="A23">
        <v>28</v>
      </c>
    </row>
    <row r="24" spans="1:1" x14ac:dyDescent="0.2">
      <c r="A24">
        <v>51</v>
      </c>
    </row>
    <row r="25" spans="1:1" x14ac:dyDescent="0.2">
      <c r="A25">
        <v>13</v>
      </c>
    </row>
    <row r="26" spans="1:1" x14ac:dyDescent="0.2">
      <c r="A26">
        <v>51</v>
      </c>
    </row>
    <row r="27" spans="1:1" x14ac:dyDescent="0.2">
      <c r="A27">
        <v>93</v>
      </c>
    </row>
    <row r="28" spans="1:1" x14ac:dyDescent="0.2">
      <c r="A28">
        <v>44</v>
      </c>
    </row>
    <row r="29" spans="1:1" x14ac:dyDescent="0.2">
      <c r="A29">
        <v>38</v>
      </c>
    </row>
    <row r="30" spans="1:1" x14ac:dyDescent="0.2">
      <c r="A30">
        <v>15</v>
      </c>
    </row>
    <row r="31" spans="1:1" x14ac:dyDescent="0.2">
      <c r="A31">
        <v>11</v>
      </c>
    </row>
    <row r="32" spans="1:1" x14ac:dyDescent="0.2">
      <c r="A32">
        <v>82</v>
      </c>
    </row>
    <row r="33" spans="1:11" x14ac:dyDescent="0.2">
      <c r="A33">
        <v>6</v>
      </c>
    </row>
    <row r="34" spans="1:11" x14ac:dyDescent="0.2">
      <c r="A34">
        <v>58</v>
      </c>
    </row>
    <row r="35" spans="1:11" x14ac:dyDescent="0.2">
      <c r="A35">
        <v>27</v>
      </c>
    </row>
    <row r="36" spans="1:11" x14ac:dyDescent="0.2">
      <c r="A36">
        <v>48</v>
      </c>
    </row>
    <row r="37" spans="1:11" x14ac:dyDescent="0.2">
      <c r="A37">
        <v>91</v>
      </c>
    </row>
    <row r="38" spans="1:11" x14ac:dyDescent="0.2">
      <c r="A38">
        <v>40</v>
      </c>
      <c r="K38" s="7"/>
    </row>
    <row r="39" spans="1:11" x14ac:dyDescent="0.2">
      <c r="A39">
        <v>86</v>
      </c>
    </row>
    <row r="40" spans="1:11" x14ac:dyDescent="0.2">
      <c r="A40">
        <v>42</v>
      </c>
    </row>
    <row r="41" spans="1:11" x14ac:dyDescent="0.2">
      <c r="A41">
        <v>33</v>
      </c>
    </row>
    <row r="42" spans="1:11" x14ac:dyDescent="0.2">
      <c r="A42">
        <v>45</v>
      </c>
    </row>
    <row r="43" spans="1:11" x14ac:dyDescent="0.2">
      <c r="A43">
        <v>89</v>
      </c>
    </row>
    <row r="44" spans="1:11" x14ac:dyDescent="0.2">
      <c r="A44">
        <v>24</v>
      </c>
    </row>
    <row r="45" spans="1:11" x14ac:dyDescent="0.2">
      <c r="A45">
        <v>81</v>
      </c>
    </row>
    <row r="46" spans="1:11" x14ac:dyDescent="0.2">
      <c r="A46">
        <v>69</v>
      </c>
    </row>
    <row r="47" spans="1:11" x14ac:dyDescent="0.2">
      <c r="A47">
        <v>82</v>
      </c>
    </row>
    <row r="48" spans="1:11" x14ac:dyDescent="0.2">
      <c r="A48">
        <v>47</v>
      </c>
    </row>
    <row r="49" spans="1:1" x14ac:dyDescent="0.2">
      <c r="A49">
        <v>88</v>
      </c>
    </row>
    <row r="50" spans="1:1" x14ac:dyDescent="0.2">
      <c r="A50">
        <v>16</v>
      </c>
    </row>
    <row r="51" spans="1:1" x14ac:dyDescent="0.2">
      <c r="A51">
        <v>91</v>
      </c>
    </row>
    <row r="52" spans="1:1" x14ac:dyDescent="0.2">
      <c r="A52">
        <v>56</v>
      </c>
    </row>
    <row r="53" spans="1:1" x14ac:dyDescent="0.2">
      <c r="A53">
        <v>70</v>
      </c>
    </row>
    <row r="54" spans="1:1" x14ac:dyDescent="0.2">
      <c r="A54">
        <v>51</v>
      </c>
    </row>
    <row r="55" spans="1:1" x14ac:dyDescent="0.2">
      <c r="A55">
        <v>21</v>
      </c>
    </row>
    <row r="56" spans="1:1" x14ac:dyDescent="0.2">
      <c r="A56">
        <v>96</v>
      </c>
    </row>
    <row r="57" spans="1:1" x14ac:dyDescent="0.2">
      <c r="A57">
        <v>15</v>
      </c>
    </row>
    <row r="58" spans="1:1" x14ac:dyDescent="0.2">
      <c r="A58">
        <v>53</v>
      </c>
    </row>
    <row r="59" spans="1:1" x14ac:dyDescent="0.2">
      <c r="A59">
        <v>98</v>
      </c>
    </row>
    <row r="60" spans="1:1" x14ac:dyDescent="0.2">
      <c r="A60">
        <v>52</v>
      </c>
    </row>
    <row r="61" spans="1:1" x14ac:dyDescent="0.2">
      <c r="A61">
        <v>86</v>
      </c>
    </row>
    <row r="62" spans="1:1" x14ac:dyDescent="0.2">
      <c r="A62">
        <v>2</v>
      </c>
    </row>
    <row r="63" spans="1:1" x14ac:dyDescent="0.2">
      <c r="A63">
        <v>38</v>
      </c>
    </row>
    <row r="64" spans="1:1" x14ac:dyDescent="0.2">
      <c r="A64">
        <v>55</v>
      </c>
    </row>
    <row r="65" spans="1:1" x14ac:dyDescent="0.2">
      <c r="A65">
        <v>45</v>
      </c>
    </row>
    <row r="66" spans="1:1" x14ac:dyDescent="0.2">
      <c r="A66">
        <v>47</v>
      </c>
    </row>
    <row r="67" spans="1:1" x14ac:dyDescent="0.2">
      <c r="A67">
        <v>90</v>
      </c>
    </row>
    <row r="68" spans="1:1" x14ac:dyDescent="0.2">
      <c r="A68">
        <v>56</v>
      </c>
    </row>
    <row r="69" spans="1:1" x14ac:dyDescent="0.2">
      <c r="A69">
        <v>86</v>
      </c>
    </row>
    <row r="70" spans="1:1" x14ac:dyDescent="0.2">
      <c r="A70">
        <v>91</v>
      </c>
    </row>
    <row r="71" spans="1:1" x14ac:dyDescent="0.2">
      <c r="A71">
        <v>15</v>
      </c>
    </row>
    <row r="72" spans="1:1" x14ac:dyDescent="0.2">
      <c r="A72">
        <v>89</v>
      </c>
    </row>
    <row r="73" spans="1:1" x14ac:dyDescent="0.2">
      <c r="A73">
        <v>3</v>
      </c>
    </row>
    <row r="74" spans="1:1" x14ac:dyDescent="0.2">
      <c r="A74">
        <v>2</v>
      </c>
    </row>
    <row r="75" spans="1:1" x14ac:dyDescent="0.2">
      <c r="A75">
        <v>36</v>
      </c>
    </row>
    <row r="76" spans="1:1" x14ac:dyDescent="0.2">
      <c r="A76">
        <v>75</v>
      </c>
    </row>
    <row r="77" spans="1:1" x14ac:dyDescent="0.2">
      <c r="A77">
        <v>76</v>
      </c>
    </row>
    <row r="78" spans="1:1" x14ac:dyDescent="0.2">
      <c r="A78">
        <v>34</v>
      </c>
    </row>
    <row r="79" spans="1:1" x14ac:dyDescent="0.2">
      <c r="A79">
        <v>38</v>
      </c>
    </row>
    <row r="80" spans="1:1" x14ac:dyDescent="0.2">
      <c r="A80">
        <v>1</v>
      </c>
    </row>
    <row r="81" spans="1:1" x14ac:dyDescent="0.2">
      <c r="A81">
        <v>62</v>
      </c>
    </row>
    <row r="82" spans="1:1" x14ac:dyDescent="0.2">
      <c r="A82">
        <v>55</v>
      </c>
    </row>
    <row r="83" spans="1:1" x14ac:dyDescent="0.2">
      <c r="A83">
        <v>42</v>
      </c>
    </row>
    <row r="84" spans="1:1" x14ac:dyDescent="0.2">
      <c r="A84">
        <v>7</v>
      </c>
    </row>
    <row r="85" spans="1:1" x14ac:dyDescent="0.2">
      <c r="A85">
        <v>40</v>
      </c>
    </row>
    <row r="86" spans="1:1" x14ac:dyDescent="0.2">
      <c r="A86">
        <v>63</v>
      </c>
    </row>
    <row r="87" spans="1:1" x14ac:dyDescent="0.2">
      <c r="A87">
        <v>97</v>
      </c>
    </row>
    <row r="88" spans="1:1" x14ac:dyDescent="0.2">
      <c r="A88">
        <v>28</v>
      </c>
    </row>
    <row r="89" spans="1:1" x14ac:dyDescent="0.2">
      <c r="A89">
        <v>69</v>
      </c>
    </row>
    <row r="90" spans="1:1" x14ac:dyDescent="0.2">
      <c r="A90">
        <v>18</v>
      </c>
    </row>
    <row r="91" spans="1:1" x14ac:dyDescent="0.2">
      <c r="A91">
        <v>27</v>
      </c>
    </row>
    <row r="92" spans="1:1" x14ac:dyDescent="0.2">
      <c r="A92">
        <v>21</v>
      </c>
    </row>
    <row r="93" spans="1:1" x14ac:dyDescent="0.2">
      <c r="A93">
        <v>82</v>
      </c>
    </row>
    <row r="94" spans="1:1" x14ac:dyDescent="0.2">
      <c r="A94">
        <v>87</v>
      </c>
    </row>
    <row r="95" spans="1:1" x14ac:dyDescent="0.2">
      <c r="A95">
        <v>30</v>
      </c>
    </row>
    <row r="96" spans="1:1" x14ac:dyDescent="0.2">
      <c r="A96">
        <v>27</v>
      </c>
    </row>
    <row r="97" spans="1:1" x14ac:dyDescent="0.2">
      <c r="A97">
        <v>7</v>
      </c>
    </row>
    <row r="98" spans="1:1" x14ac:dyDescent="0.2">
      <c r="A98">
        <v>70</v>
      </c>
    </row>
    <row r="99" spans="1:1" x14ac:dyDescent="0.2">
      <c r="A99">
        <v>4</v>
      </c>
    </row>
    <row r="100" spans="1:1" x14ac:dyDescent="0.2">
      <c r="A100">
        <v>52</v>
      </c>
    </row>
    <row r="101" spans="1:1" x14ac:dyDescent="0.2">
      <c r="A101">
        <v>17</v>
      </c>
    </row>
    <row r="102" spans="1:1" x14ac:dyDescent="0.2">
      <c r="A102">
        <v>26</v>
      </c>
    </row>
    <row r="103" spans="1:1" x14ac:dyDescent="0.2">
      <c r="A103">
        <v>9</v>
      </c>
    </row>
    <row r="104" spans="1:1" x14ac:dyDescent="0.2">
      <c r="A104">
        <v>35</v>
      </c>
    </row>
    <row r="105" spans="1:1" x14ac:dyDescent="0.2">
      <c r="A105">
        <v>55</v>
      </c>
    </row>
    <row r="106" spans="1:1" x14ac:dyDescent="0.2">
      <c r="A106">
        <v>21</v>
      </c>
    </row>
    <row r="107" spans="1:1" x14ac:dyDescent="0.2">
      <c r="A107">
        <v>23</v>
      </c>
    </row>
    <row r="108" spans="1:1" x14ac:dyDescent="0.2">
      <c r="A108">
        <v>9</v>
      </c>
    </row>
    <row r="109" spans="1:1" x14ac:dyDescent="0.2">
      <c r="A109">
        <v>24</v>
      </c>
    </row>
    <row r="110" spans="1:1" x14ac:dyDescent="0.2">
      <c r="A110">
        <v>74</v>
      </c>
    </row>
    <row r="111" spans="1:1" x14ac:dyDescent="0.2">
      <c r="A111">
        <v>78</v>
      </c>
    </row>
    <row r="112" spans="1:1" x14ac:dyDescent="0.2">
      <c r="A112">
        <v>8</v>
      </c>
    </row>
    <row r="113" spans="1:1" x14ac:dyDescent="0.2">
      <c r="A113">
        <v>6</v>
      </c>
    </row>
    <row r="114" spans="1:1" x14ac:dyDescent="0.2">
      <c r="A114">
        <v>85</v>
      </c>
    </row>
    <row r="115" spans="1:1" x14ac:dyDescent="0.2">
      <c r="A115">
        <v>17</v>
      </c>
    </row>
    <row r="116" spans="1:1" x14ac:dyDescent="0.2">
      <c r="A116">
        <v>66</v>
      </c>
    </row>
    <row r="117" spans="1:1" x14ac:dyDescent="0.2">
      <c r="A117">
        <v>66</v>
      </c>
    </row>
    <row r="118" spans="1:1" x14ac:dyDescent="0.2">
      <c r="A118">
        <v>2</v>
      </c>
    </row>
    <row r="119" spans="1:1" x14ac:dyDescent="0.2">
      <c r="A119">
        <v>72</v>
      </c>
    </row>
    <row r="120" spans="1:1" x14ac:dyDescent="0.2">
      <c r="A120">
        <v>43</v>
      </c>
    </row>
    <row r="121" spans="1:1" x14ac:dyDescent="0.2">
      <c r="A121">
        <v>97</v>
      </c>
    </row>
    <row r="122" spans="1:1" x14ac:dyDescent="0.2">
      <c r="A122">
        <v>2</v>
      </c>
    </row>
    <row r="123" spans="1:1" x14ac:dyDescent="0.2">
      <c r="A123">
        <v>25</v>
      </c>
    </row>
    <row r="124" spans="1:1" x14ac:dyDescent="0.2">
      <c r="A124">
        <v>11</v>
      </c>
    </row>
    <row r="125" spans="1:1" x14ac:dyDescent="0.2">
      <c r="A125">
        <v>63</v>
      </c>
    </row>
    <row r="126" spans="1:1" x14ac:dyDescent="0.2">
      <c r="A126">
        <v>71</v>
      </c>
    </row>
    <row r="127" spans="1:1" x14ac:dyDescent="0.2">
      <c r="A127">
        <v>45</v>
      </c>
    </row>
    <row r="128" spans="1:1" x14ac:dyDescent="0.2">
      <c r="A128">
        <v>72</v>
      </c>
    </row>
    <row r="129" spans="1:1" x14ac:dyDescent="0.2">
      <c r="A129">
        <v>29</v>
      </c>
    </row>
    <row r="130" spans="1:1" x14ac:dyDescent="0.2">
      <c r="A130">
        <v>37</v>
      </c>
    </row>
    <row r="131" spans="1:1" x14ac:dyDescent="0.2">
      <c r="A131">
        <v>57</v>
      </c>
    </row>
    <row r="132" spans="1:1" x14ac:dyDescent="0.2">
      <c r="A132">
        <v>67</v>
      </c>
    </row>
    <row r="133" spans="1:1" x14ac:dyDescent="0.2">
      <c r="A133">
        <v>75</v>
      </c>
    </row>
    <row r="134" spans="1:1" x14ac:dyDescent="0.2">
      <c r="A134">
        <v>25</v>
      </c>
    </row>
    <row r="135" spans="1:1" x14ac:dyDescent="0.2">
      <c r="A135">
        <v>82</v>
      </c>
    </row>
    <row r="136" spans="1:1" x14ac:dyDescent="0.2">
      <c r="A136">
        <v>64</v>
      </c>
    </row>
    <row r="137" spans="1:1" x14ac:dyDescent="0.2">
      <c r="A137">
        <v>54</v>
      </c>
    </row>
    <row r="138" spans="1:1" x14ac:dyDescent="0.2">
      <c r="A138">
        <v>45</v>
      </c>
    </row>
    <row r="139" spans="1:1" x14ac:dyDescent="0.2">
      <c r="A139">
        <v>96</v>
      </c>
    </row>
    <row r="140" spans="1:1" x14ac:dyDescent="0.2">
      <c r="A140">
        <v>21</v>
      </c>
    </row>
    <row r="141" spans="1:1" x14ac:dyDescent="0.2">
      <c r="A141">
        <v>19</v>
      </c>
    </row>
    <row r="142" spans="1:1" x14ac:dyDescent="0.2">
      <c r="A142">
        <v>91</v>
      </c>
    </row>
    <row r="143" spans="1:1" x14ac:dyDescent="0.2">
      <c r="A143">
        <v>85</v>
      </c>
    </row>
    <row r="144" spans="1:1" x14ac:dyDescent="0.2">
      <c r="A144">
        <v>69</v>
      </c>
    </row>
    <row r="145" spans="1:1" x14ac:dyDescent="0.2">
      <c r="A145">
        <v>80</v>
      </c>
    </row>
    <row r="146" spans="1:1" x14ac:dyDescent="0.2">
      <c r="A146">
        <v>97</v>
      </c>
    </row>
    <row r="147" spans="1:1" x14ac:dyDescent="0.2">
      <c r="A147">
        <v>65</v>
      </c>
    </row>
    <row r="148" spans="1:1" x14ac:dyDescent="0.2">
      <c r="A148">
        <v>28</v>
      </c>
    </row>
    <row r="149" spans="1:1" x14ac:dyDescent="0.2">
      <c r="A149">
        <v>19</v>
      </c>
    </row>
    <row r="150" spans="1:1" x14ac:dyDescent="0.2">
      <c r="A150">
        <v>70</v>
      </c>
    </row>
    <row r="151" spans="1:1" x14ac:dyDescent="0.2">
      <c r="A151">
        <v>86</v>
      </c>
    </row>
    <row r="152" spans="1:1" x14ac:dyDescent="0.2">
      <c r="A152">
        <v>82</v>
      </c>
    </row>
    <row r="153" spans="1:1" x14ac:dyDescent="0.2">
      <c r="A153">
        <v>45</v>
      </c>
    </row>
    <row r="154" spans="1:1" x14ac:dyDescent="0.2">
      <c r="A154">
        <v>14</v>
      </c>
    </row>
    <row r="155" spans="1:1" x14ac:dyDescent="0.2">
      <c r="A155">
        <v>21</v>
      </c>
    </row>
    <row r="156" spans="1:1" x14ac:dyDescent="0.2">
      <c r="A156">
        <v>87</v>
      </c>
    </row>
    <row r="157" spans="1:1" x14ac:dyDescent="0.2">
      <c r="A157">
        <v>99</v>
      </c>
    </row>
    <row r="158" spans="1:1" x14ac:dyDescent="0.2">
      <c r="A158">
        <v>64</v>
      </c>
    </row>
    <row r="159" spans="1:1" x14ac:dyDescent="0.2">
      <c r="A159">
        <v>84</v>
      </c>
    </row>
    <row r="160" spans="1:1" x14ac:dyDescent="0.2">
      <c r="A160">
        <v>40</v>
      </c>
    </row>
    <row r="161" spans="1:1" x14ac:dyDescent="0.2">
      <c r="A161">
        <v>10</v>
      </c>
    </row>
    <row r="162" spans="1:1" x14ac:dyDescent="0.2">
      <c r="A162">
        <v>36</v>
      </c>
    </row>
    <row r="163" spans="1:1" x14ac:dyDescent="0.2">
      <c r="A163">
        <v>33</v>
      </c>
    </row>
    <row r="164" spans="1:1" x14ac:dyDescent="0.2">
      <c r="A164">
        <v>85</v>
      </c>
    </row>
    <row r="165" spans="1:1" x14ac:dyDescent="0.2">
      <c r="A165">
        <v>29</v>
      </c>
    </row>
    <row r="166" spans="1:1" x14ac:dyDescent="0.2">
      <c r="A166">
        <v>42</v>
      </c>
    </row>
    <row r="167" spans="1:1" x14ac:dyDescent="0.2">
      <c r="A167">
        <v>89</v>
      </c>
    </row>
    <row r="168" spans="1:1" x14ac:dyDescent="0.2">
      <c r="A168">
        <v>26</v>
      </c>
    </row>
    <row r="169" spans="1:1" x14ac:dyDescent="0.2">
      <c r="A169">
        <v>80</v>
      </c>
    </row>
    <row r="170" spans="1:1" x14ac:dyDescent="0.2">
      <c r="A170">
        <v>40</v>
      </c>
    </row>
    <row r="171" spans="1:1" x14ac:dyDescent="0.2">
      <c r="A171">
        <v>67</v>
      </c>
    </row>
    <row r="172" spans="1:1" x14ac:dyDescent="0.2">
      <c r="A172">
        <v>85</v>
      </c>
    </row>
    <row r="173" spans="1:1" x14ac:dyDescent="0.2">
      <c r="A173">
        <v>38</v>
      </c>
    </row>
    <row r="174" spans="1:1" x14ac:dyDescent="0.2">
      <c r="A174">
        <v>39</v>
      </c>
    </row>
    <row r="175" spans="1:1" x14ac:dyDescent="0.2">
      <c r="A175">
        <v>95</v>
      </c>
    </row>
    <row r="176" spans="1:1" x14ac:dyDescent="0.2">
      <c r="A176">
        <v>38</v>
      </c>
    </row>
    <row r="177" spans="1:1" x14ac:dyDescent="0.2">
      <c r="A177">
        <v>86</v>
      </c>
    </row>
    <row r="178" spans="1:1" x14ac:dyDescent="0.2">
      <c r="A178">
        <v>21</v>
      </c>
    </row>
    <row r="179" spans="1:1" x14ac:dyDescent="0.2">
      <c r="A179">
        <v>67</v>
      </c>
    </row>
    <row r="180" spans="1:1" x14ac:dyDescent="0.2">
      <c r="A180">
        <v>3</v>
      </c>
    </row>
    <row r="181" spans="1:1" x14ac:dyDescent="0.2">
      <c r="A181">
        <v>62</v>
      </c>
    </row>
    <row r="182" spans="1:1" x14ac:dyDescent="0.2">
      <c r="A182">
        <v>37</v>
      </c>
    </row>
    <row r="183" spans="1:1" x14ac:dyDescent="0.2">
      <c r="A183">
        <v>46</v>
      </c>
    </row>
    <row r="184" spans="1:1" x14ac:dyDescent="0.2">
      <c r="A184">
        <v>45</v>
      </c>
    </row>
    <row r="185" spans="1:1" x14ac:dyDescent="0.2">
      <c r="A185">
        <v>27</v>
      </c>
    </row>
    <row r="186" spans="1:1" x14ac:dyDescent="0.2">
      <c r="A186">
        <v>27</v>
      </c>
    </row>
    <row r="187" spans="1:1" x14ac:dyDescent="0.2">
      <c r="A187">
        <v>62</v>
      </c>
    </row>
    <row r="188" spans="1:1" x14ac:dyDescent="0.2">
      <c r="A188">
        <v>28</v>
      </c>
    </row>
    <row r="189" spans="1:1" x14ac:dyDescent="0.2">
      <c r="A189">
        <v>58</v>
      </c>
    </row>
    <row r="190" spans="1:1" x14ac:dyDescent="0.2">
      <c r="A190">
        <v>71</v>
      </c>
    </row>
    <row r="191" spans="1:1" x14ac:dyDescent="0.2">
      <c r="A191">
        <v>89</v>
      </c>
    </row>
    <row r="192" spans="1:1" x14ac:dyDescent="0.2">
      <c r="A192">
        <v>89</v>
      </c>
    </row>
    <row r="193" spans="1:1" x14ac:dyDescent="0.2">
      <c r="A193">
        <v>69</v>
      </c>
    </row>
    <row r="194" spans="1:1" x14ac:dyDescent="0.2">
      <c r="A194">
        <v>41</v>
      </c>
    </row>
    <row r="195" spans="1:1" x14ac:dyDescent="0.2">
      <c r="A195">
        <v>3</v>
      </c>
    </row>
    <row r="196" spans="1:1" x14ac:dyDescent="0.2">
      <c r="A196">
        <v>17</v>
      </c>
    </row>
    <row r="197" spans="1:1" x14ac:dyDescent="0.2">
      <c r="A197">
        <v>9</v>
      </c>
    </row>
    <row r="198" spans="1:1" x14ac:dyDescent="0.2">
      <c r="A198">
        <v>53</v>
      </c>
    </row>
    <row r="199" spans="1:1" x14ac:dyDescent="0.2">
      <c r="A199">
        <v>37</v>
      </c>
    </row>
    <row r="200" spans="1:1" x14ac:dyDescent="0.2">
      <c r="A200">
        <v>40</v>
      </c>
    </row>
    <row r="201" spans="1:1" x14ac:dyDescent="0.2">
      <c r="A201">
        <v>27</v>
      </c>
    </row>
    <row r="202" spans="1:1" x14ac:dyDescent="0.2">
      <c r="A202">
        <v>74</v>
      </c>
    </row>
    <row r="203" spans="1:1" x14ac:dyDescent="0.2">
      <c r="A203">
        <v>63</v>
      </c>
    </row>
    <row r="204" spans="1:1" x14ac:dyDescent="0.2">
      <c r="A204">
        <v>20</v>
      </c>
    </row>
    <row r="205" spans="1:1" x14ac:dyDescent="0.2">
      <c r="A205">
        <v>2</v>
      </c>
    </row>
    <row r="206" spans="1:1" x14ac:dyDescent="0.2">
      <c r="A206">
        <v>17</v>
      </c>
    </row>
    <row r="207" spans="1:1" x14ac:dyDescent="0.2">
      <c r="A207">
        <v>79</v>
      </c>
    </row>
    <row r="208" spans="1:1" x14ac:dyDescent="0.2">
      <c r="A208">
        <v>25</v>
      </c>
    </row>
    <row r="209" spans="1:1" x14ac:dyDescent="0.2">
      <c r="A209">
        <v>28</v>
      </c>
    </row>
    <row r="210" spans="1:1" x14ac:dyDescent="0.2">
      <c r="A210">
        <v>15</v>
      </c>
    </row>
    <row r="211" spans="1:1" x14ac:dyDescent="0.2">
      <c r="A211">
        <v>19</v>
      </c>
    </row>
    <row r="212" spans="1:1" x14ac:dyDescent="0.2">
      <c r="A212">
        <v>81</v>
      </c>
    </row>
    <row r="213" spans="1:1" x14ac:dyDescent="0.2">
      <c r="A213">
        <v>94</v>
      </c>
    </row>
    <row r="214" spans="1:1" x14ac:dyDescent="0.2">
      <c r="A214">
        <v>19</v>
      </c>
    </row>
    <row r="215" spans="1:1" x14ac:dyDescent="0.2">
      <c r="A215">
        <v>47</v>
      </c>
    </row>
    <row r="216" spans="1:1" x14ac:dyDescent="0.2">
      <c r="A216">
        <v>10</v>
      </c>
    </row>
    <row r="217" spans="1:1" x14ac:dyDescent="0.2">
      <c r="A217">
        <v>2</v>
      </c>
    </row>
    <row r="218" spans="1:1" x14ac:dyDescent="0.2">
      <c r="A218">
        <v>93</v>
      </c>
    </row>
    <row r="219" spans="1:1" x14ac:dyDescent="0.2">
      <c r="A219">
        <v>47</v>
      </c>
    </row>
    <row r="220" spans="1:1" x14ac:dyDescent="0.2">
      <c r="A220">
        <v>81</v>
      </c>
    </row>
    <row r="221" spans="1:1" x14ac:dyDescent="0.2">
      <c r="A221">
        <v>26</v>
      </c>
    </row>
    <row r="222" spans="1:1" x14ac:dyDescent="0.2">
      <c r="A222">
        <v>8</v>
      </c>
    </row>
    <row r="223" spans="1:1" x14ac:dyDescent="0.2">
      <c r="A223">
        <v>81</v>
      </c>
    </row>
    <row r="224" spans="1:1" x14ac:dyDescent="0.2">
      <c r="A224">
        <v>17</v>
      </c>
    </row>
    <row r="225" spans="1:1" x14ac:dyDescent="0.2">
      <c r="A225">
        <v>43</v>
      </c>
    </row>
    <row r="226" spans="1:1" x14ac:dyDescent="0.2">
      <c r="A226">
        <v>31</v>
      </c>
    </row>
    <row r="227" spans="1:1" x14ac:dyDescent="0.2">
      <c r="A227">
        <v>32</v>
      </c>
    </row>
    <row r="228" spans="1:1" x14ac:dyDescent="0.2">
      <c r="A228">
        <v>79</v>
      </c>
    </row>
    <row r="229" spans="1:1" x14ac:dyDescent="0.2">
      <c r="A229">
        <v>21</v>
      </c>
    </row>
    <row r="230" spans="1:1" x14ac:dyDescent="0.2">
      <c r="A230">
        <v>1</v>
      </c>
    </row>
    <row r="231" spans="1:1" x14ac:dyDescent="0.2">
      <c r="A231">
        <v>53</v>
      </c>
    </row>
    <row r="232" spans="1:1" x14ac:dyDescent="0.2">
      <c r="A232">
        <v>90</v>
      </c>
    </row>
    <row r="233" spans="1:1" x14ac:dyDescent="0.2">
      <c r="A233">
        <v>37</v>
      </c>
    </row>
    <row r="234" spans="1:1" x14ac:dyDescent="0.2">
      <c r="A234">
        <v>18</v>
      </c>
    </row>
    <row r="235" spans="1:1" x14ac:dyDescent="0.2">
      <c r="A235">
        <v>20</v>
      </c>
    </row>
    <row r="236" spans="1:1" x14ac:dyDescent="0.2">
      <c r="A236">
        <v>44</v>
      </c>
    </row>
    <row r="237" spans="1:1" x14ac:dyDescent="0.2">
      <c r="A237">
        <v>81</v>
      </c>
    </row>
    <row r="238" spans="1:1" x14ac:dyDescent="0.2">
      <c r="A238">
        <v>78</v>
      </c>
    </row>
    <row r="239" spans="1:1" x14ac:dyDescent="0.2">
      <c r="A239">
        <v>21</v>
      </c>
    </row>
    <row r="240" spans="1:1" x14ac:dyDescent="0.2">
      <c r="A240">
        <v>14</v>
      </c>
    </row>
    <row r="241" spans="1:1" x14ac:dyDescent="0.2">
      <c r="A241">
        <v>70</v>
      </c>
    </row>
    <row r="242" spans="1:1" x14ac:dyDescent="0.2">
      <c r="A242">
        <v>99</v>
      </c>
    </row>
    <row r="243" spans="1:1" x14ac:dyDescent="0.2">
      <c r="A243">
        <v>54</v>
      </c>
    </row>
    <row r="244" spans="1:1" x14ac:dyDescent="0.2">
      <c r="A244">
        <v>36</v>
      </c>
    </row>
    <row r="245" spans="1:1" x14ac:dyDescent="0.2">
      <c r="A245">
        <v>71</v>
      </c>
    </row>
    <row r="246" spans="1:1" x14ac:dyDescent="0.2">
      <c r="A246">
        <v>12</v>
      </c>
    </row>
    <row r="247" spans="1:1" x14ac:dyDescent="0.2">
      <c r="A247">
        <v>19</v>
      </c>
    </row>
    <row r="248" spans="1:1" x14ac:dyDescent="0.2">
      <c r="A248">
        <v>96</v>
      </c>
    </row>
    <row r="249" spans="1:1" x14ac:dyDescent="0.2">
      <c r="A249">
        <v>13</v>
      </c>
    </row>
    <row r="250" spans="1:1" x14ac:dyDescent="0.2">
      <c r="A250">
        <v>52</v>
      </c>
    </row>
    <row r="251" spans="1:1" x14ac:dyDescent="0.2">
      <c r="A251">
        <v>89</v>
      </c>
    </row>
    <row r="252" spans="1:1" x14ac:dyDescent="0.2">
      <c r="A252">
        <v>82</v>
      </c>
    </row>
    <row r="253" spans="1:1" x14ac:dyDescent="0.2">
      <c r="A253">
        <v>98</v>
      </c>
    </row>
    <row r="254" spans="1:1" x14ac:dyDescent="0.2">
      <c r="A254">
        <v>28</v>
      </c>
    </row>
    <row r="255" spans="1:1" x14ac:dyDescent="0.2">
      <c r="A255">
        <v>8</v>
      </c>
    </row>
    <row r="256" spans="1:1" x14ac:dyDescent="0.2">
      <c r="A256">
        <v>87</v>
      </c>
    </row>
    <row r="257" spans="1:1" x14ac:dyDescent="0.2">
      <c r="A257">
        <v>53</v>
      </c>
    </row>
    <row r="258" spans="1:1" x14ac:dyDescent="0.2">
      <c r="A258">
        <v>87</v>
      </c>
    </row>
    <row r="259" spans="1:1" x14ac:dyDescent="0.2">
      <c r="A259">
        <v>3</v>
      </c>
    </row>
    <row r="260" spans="1:1" x14ac:dyDescent="0.2">
      <c r="A260">
        <v>3</v>
      </c>
    </row>
    <row r="261" spans="1:1" x14ac:dyDescent="0.2">
      <c r="A261">
        <v>4</v>
      </c>
    </row>
    <row r="262" spans="1:1" x14ac:dyDescent="0.2">
      <c r="A262">
        <v>92</v>
      </c>
    </row>
    <row r="263" spans="1:1" x14ac:dyDescent="0.2">
      <c r="A263">
        <v>20</v>
      </c>
    </row>
    <row r="264" spans="1:1" x14ac:dyDescent="0.2">
      <c r="A264">
        <v>66</v>
      </c>
    </row>
    <row r="265" spans="1:1" x14ac:dyDescent="0.2">
      <c r="A265">
        <v>6</v>
      </c>
    </row>
    <row r="266" spans="1:1" x14ac:dyDescent="0.2">
      <c r="A266">
        <v>13</v>
      </c>
    </row>
    <row r="267" spans="1:1" x14ac:dyDescent="0.2">
      <c r="A267">
        <v>61</v>
      </c>
    </row>
    <row r="268" spans="1:1" x14ac:dyDescent="0.2">
      <c r="A268">
        <v>81</v>
      </c>
    </row>
    <row r="269" spans="1:1" x14ac:dyDescent="0.2">
      <c r="A269">
        <v>67</v>
      </c>
    </row>
    <row r="270" spans="1:1" x14ac:dyDescent="0.2">
      <c r="A270">
        <v>63</v>
      </c>
    </row>
    <row r="271" spans="1:1" x14ac:dyDescent="0.2">
      <c r="A271">
        <v>44</v>
      </c>
    </row>
    <row r="272" spans="1:1" x14ac:dyDescent="0.2">
      <c r="A272">
        <v>68</v>
      </c>
    </row>
    <row r="273" spans="1:1" x14ac:dyDescent="0.2">
      <c r="A273">
        <v>1</v>
      </c>
    </row>
    <row r="274" spans="1:1" x14ac:dyDescent="0.2">
      <c r="A274">
        <v>3</v>
      </c>
    </row>
    <row r="275" spans="1:1" x14ac:dyDescent="0.2">
      <c r="A275">
        <v>23</v>
      </c>
    </row>
    <row r="276" spans="1:1" x14ac:dyDescent="0.2">
      <c r="A276">
        <v>34</v>
      </c>
    </row>
    <row r="277" spans="1:1" x14ac:dyDescent="0.2">
      <c r="A277">
        <v>23</v>
      </c>
    </row>
    <row r="278" spans="1:1" x14ac:dyDescent="0.2">
      <c r="A278">
        <v>36</v>
      </c>
    </row>
    <row r="279" spans="1:1" x14ac:dyDescent="0.2">
      <c r="A279">
        <v>43</v>
      </c>
    </row>
    <row r="280" spans="1:1" x14ac:dyDescent="0.2">
      <c r="A280">
        <v>29</v>
      </c>
    </row>
    <row r="281" spans="1:1" x14ac:dyDescent="0.2">
      <c r="A281">
        <v>89</v>
      </c>
    </row>
    <row r="282" spans="1:1" x14ac:dyDescent="0.2">
      <c r="A282">
        <v>57</v>
      </c>
    </row>
    <row r="283" spans="1:1" x14ac:dyDescent="0.2">
      <c r="A283">
        <v>44</v>
      </c>
    </row>
    <row r="284" spans="1:1" x14ac:dyDescent="0.2">
      <c r="A284">
        <v>8</v>
      </c>
    </row>
    <row r="285" spans="1:1" x14ac:dyDescent="0.2">
      <c r="A285">
        <v>99</v>
      </c>
    </row>
    <row r="286" spans="1:1" x14ac:dyDescent="0.2">
      <c r="A286">
        <v>91</v>
      </c>
    </row>
    <row r="287" spans="1:1" x14ac:dyDescent="0.2">
      <c r="A287">
        <v>54</v>
      </c>
    </row>
    <row r="288" spans="1:1" x14ac:dyDescent="0.2">
      <c r="A288">
        <v>5</v>
      </c>
    </row>
    <row r="289" spans="1:1" x14ac:dyDescent="0.2">
      <c r="A289">
        <v>53</v>
      </c>
    </row>
    <row r="290" spans="1:1" x14ac:dyDescent="0.2">
      <c r="A290">
        <v>18</v>
      </c>
    </row>
    <row r="291" spans="1:1" x14ac:dyDescent="0.2">
      <c r="A291">
        <v>57</v>
      </c>
    </row>
    <row r="292" spans="1:1" x14ac:dyDescent="0.2">
      <c r="A292">
        <v>27</v>
      </c>
    </row>
    <row r="293" spans="1:1" x14ac:dyDescent="0.2">
      <c r="A293">
        <v>5</v>
      </c>
    </row>
    <row r="294" spans="1:1" x14ac:dyDescent="0.2">
      <c r="A294">
        <v>18</v>
      </c>
    </row>
    <row r="295" spans="1:1" x14ac:dyDescent="0.2">
      <c r="A295">
        <v>29</v>
      </c>
    </row>
    <row r="296" spans="1:1" x14ac:dyDescent="0.2">
      <c r="A296">
        <v>19</v>
      </c>
    </row>
    <row r="297" spans="1:1" x14ac:dyDescent="0.2">
      <c r="A297">
        <v>44</v>
      </c>
    </row>
    <row r="298" spans="1:1" x14ac:dyDescent="0.2">
      <c r="A298">
        <v>65</v>
      </c>
    </row>
    <row r="299" spans="1:1" x14ac:dyDescent="0.2">
      <c r="A299">
        <v>8</v>
      </c>
    </row>
    <row r="300" spans="1:1" x14ac:dyDescent="0.2">
      <c r="A300">
        <v>47</v>
      </c>
    </row>
    <row r="301" spans="1:1" x14ac:dyDescent="0.2">
      <c r="A301">
        <v>35</v>
      </c>
    </row>
    <row r="302" spans="1:1" x14ac:dyDescent="0.2">
      <c r="A302">
        <v>9</v>
      </c>
    </row>
    <row r="303" spans="1:1" x14ac:dyDescent="0.2">
      <c r="A303">
        <v>56</v>
      </c>
    </row>
    <row r="304" spans="1:1" x14ac:dyDescent="0.2">
      <c r="A304">
        <v>7</v>
      </c>
    </row>
    <row r="305" spans="1:1" x14ac:dyDescent="0.2">
      <c r="A305">
        <v>77</v>
      </c>
    </row>
    <row r="306" spans="1:1" x14ac:dyDescent="0.2">
      <c r="A306">
        <v>69</v>
      </c>
    </row>
    <row r="307" spans="1:1" x14ac:dyDescent="0.2">
      <c r="A307">
        <v>4</v>
      </c>
    </row>
    <row r="308" spans="1:1" x14ac:dyDescent="0.2">
      <c r="A308">
        <v>45</v>
      </c>
    </row>
    <row r="309" spans="1:1" x14ac:dyDescent="0.2">
      <c r="A309">
        <v>36</v>
      </c>
    </row>
    <row r="310" spans="1:1" x14ac:dyDescent="0.2">
      <c r="A310">
        <v>64</v>
      </c>
    </row>
    <row r="311" spans="1:1" x14ac:dyDescent="0.2">
      <c r="A311">
        <v>70</v>
      </c>
    </row>
    <row r="312" spans="1:1" x14ac:dyDescent="0.2">
      <c r="A312">
        <v>3</v>
      </c>
    </row>
    <row r="313" spans="1:1" x14ac:dyDescent="0.2">
      <c r="A313">
        <v>14</v>
      </c>
    </row>
    <row r="314" spans="1:1" x14ac:dyDescent="0.2">
      <c r="A314">
        <v>88</v>
      </c>
    </row>
    <row r="315" spans="1:1" x14ac:dyDescent="0.2">
      <c r="A315">
        <v>71</v>
      </c>
    </row>
    <row r="316" spans="1:1" x14ac:dyDescent="0.2">
      <c r="A316">
        <v>94</v>
      </c>
    </row>
    <row r="317" spans="1:1" x14ac:dyDescent="0.2">
      <c r="A317">
        <v>20</v>
      </c>
    </row>
    <row r="318" spans="1:1" x14ac:dyDescent="0.2">
      <c r="A318">
        <v>38</v>
      </c>
    </row>
    <row r="319" spans="1:1" x14ac:dyDescent="0.2">
      <c r="A319">
        <v>5</v>
      </c>
    </row>
    <row r="320" spans="1:1" x14ac:dyDescent="0.2">
      <c r="A320">
        <v>49</v>
      </c>
    </row>
    <row r="321" spans="1:1" x14ac:dyDescent="0.2">
      <c r="A321">
        <v>93</v>
      </c>
    </row>
    <row r="322" spans="1:1" x14ac:dyDescent="0.2">
      <c r="A322">
        <v>56</v>
      </c>
    </row>
    <row r="323" spans="1:1" x14ac:dyDescent="0.2">
      <c r="A323">
        <v>63</v>
      </c>
    </row>
    <row r="324" spans="1:1" x14ac:dyDescent="0.2">
      <c r="A324">
        <v>5</v>
      </c>
    </row>
    <row r="325" spans="1:1" x14ac:dyDescent="0.2">
      <c r="A325">
        <v>17</v>
      </c>
    </row>
    <row r="326" spans="1:1" x14ac:dyDescent="0.2">
      <c r="A326">
        <v>68</v>
      </c>
    </row>
    <row r="327" spans="1:1" x14ac:dyDescent="0.2">
      <c r="A327">
        <v>41</v>
      </c>
    </row>
    <row r="328" spans="1:1" x14ac:dyDescent="0.2">
      <c r="A328">
        <v>97</v>
      </c>
    </row>
    <row r="329" spans="1:1" x14ac:dyDescent="0.2">
      <c r="A329">
        <v>7</v>
      </c>
    </row>
    <row r="330" spans="1:1" x14ac:dyDescent="0.2">
      <c r="A330">
        <v>67</v>
      </c>
    </row>
    <row r="331" spans="1:1" x14ac:dyDescent="0.2">
      <c r="A331">
        <v>4</v>
      </c>
    </row>
    <row r="332" spans="1:1" x14ac:dyDescent="0.2">
      <c r="A332">
        <v>39</v>
      </c>
    </row>
    <row r="333" spans="1:1" x14ac:dyDescent="0.2">
      <c r="A333">
        <v>72</v>
      </c>
    </row>
    <row r="334" spans="1:1" x14ac:dyDescent="0.2">
      <c r="A334">
        <v>82</v>
      </c>
    </row>
    <row r="335" spans="1:1" x14ac:dyDescent="0.2">
      <c r="A335">
        <v>6</v>
      </c>
    </row>
    <row r="336" spans="1:1" x14ac:dyDescent="0.2">
      <c r="A336">
        <v>99</v>
      </c>
    </row>
    <row r="337" spans="1:1" x14ac:dyDescent="0.2">
      <c r="A337">
        <v>58</v>
      </c>
    </row>
    <row r="338" spans="1:1" x14ac:dyDescent="0.2">
      <c r="A338">
        <v>29</v>
      </c>
    </row>
    <row r="339" spans="1:1" x14ac:dyDescent="0.2">
      <c r="A339">
        <v>29</v>
      </c>
    </row>
    <row r="340" spans="1:1" x14ac:dyDescent="0.2">
      <c r="A340">
        <v>17</v>
      </c>
    </row>
    <row r="341" spans="1:1" x14ac:dyDescent="0.2">
      <c r="A341">
        <v>94</v>
      </c>
    </row>
    <row r="342" spans="1:1" x14ac:dyDescent="0.2">
      <c r="A342">
        <v>21</v>
      </c>
    </row>
    <row r="343" spans="1:1" x14ac:dyDescent="0.2">
      <c r="A343">
        <v>91</v>
      </c>
    </row>
    <row r="344" spans="1:1" x14ac:dyDescent="0.2">
      <c r="A344">
        <v>18</v>
      </c>
    </row>
    <row r="345" spans="1:1" x14ac:dyDescent="0.2">
      <c r="A345">
        <v>40</v>
      </c>
    </row>
    <row r="346" spans="1:1" x14ac:dyDescent="0.2">
      <c r="A346">
        <v>55</v>
      </c>
    </row>
    <row r="347" spans="1:1" x14ac:dyDescent="0.2">
      <c r="A347">
        <v>67</v>
      </c>
    </row>
    <row r="348" spans="1:1" x14ac:dyDescent="0.2">
      <c r="A348">
        <v>15</v>
      </c>
    </row>
    <row r="349" spans="1:1" x14ac:dyDescent="0.2">
      <c r="A349">
        <v>49</v>
      </c>
    </row>
    <row r="350" spans="1:1" x14ac:dyDescent="0.2">
      <c r="A350">
        <v>39</v>
      </c>
    </row>
    <row r="351" spans="1:1" x14ac:dyDescent="0.2">
      <c r="A351">
        <v>30</v>
      </c>
    </row>
    <row r="352" spans="1:1" x14ac:dyDescent="0.2">
      <c r="A352">
        <v>65</v>
      </c>
    </row>
    <row r="353" spans="1:1" x14ac:dyDescent="0.2">
      <c r="A353">
        <v>37</v>
      </c>
    </row>
    <row r="354" spans="1:1" x14ac:dyDescent="0.2">
      <c r="A354">
        <v>99</v>
      </c>
    </row>
    <row r="355" spans="1:1" x14ac:dyDescent="0.2">
      <c r="A355">
        <v>99</v>
      </c>
    </row>
    <row r="356" spans="1:1" x14ac:dyDescent="0.2">
      <c r="A356">
        <v>37</v>
      </c>
    </row>
    <row r="357" spans="1:1" x14ac:dyDescent="0.2">
      <c r="A357">
        <v>80</v>
      </c>
    </row>
    <row r="358" spans="1:1" x14ac:dyDescent="0.2">
      <c r="A358">
        <v>65</v>
      </c>
    </row>
    <row r="359" spans="1:1" x14ac:dyDescent="0.2">
      <c r="A359">
        <v>59</v>
      </c>
    </row>
    <row r="360" spans="1:1" x14ac:dyDescent="0.2">
      <c r="A360">
        <v>86</v>
      </c>
    </row>
    <row r="361" spans="1:1" x14ac:dyDescent="0.2">
      <c r="A361">
        <v>8</v>
      </c>
    </row>
    <row r="362" spans="1:1" x14ac:dyDescent="0.2">
      <c r="A362">
        <v>7</v>
      </c>
    </row>
    <row r="363" spans="1:1" x14ac:dyDescent="0.2">
      <c r="A363">
        <v>54</v>
      </c>
    </row>
    <row r="364" spans="1:1" x14ac:dyDescent="0.2">
      <c r="A364">
        <v>85</v>
      </c>
    </row>
    <row r="365" spans="1:1" x14ac:dyDescent="0.2">
      <c r="A365">
        <v>58</v>
      </c>
    </row>
    <row r="366" spans="1:1" x14ac:dyDescent="0.2">
      <c r="A366">
        <v>83</v>
      </c>
    </row>
    <row r="367" spans="1:1" x14ac:dyDescent="0.2">
      <c r="A367">
        <v>52</v>
      </c>
    </row>
    <row r="368" spans="1:1" x14ac:dyDescent="0.2">
      <c r="A368">
        <v>58</v>
      </c>
    </row>
    <row r="369" spans="1:1" x14ac:dyDescent="0.2">
      <c r="A369">
        <v>97</v>
      </c>
    </row>
    <row r="370" spans="1:1" x14ac:dyDescent="0.2">
      <c r="A370">
        <v>73</v>
      </c>
    </row>
    <row r="371" spans="1:1" x14ac:dyDescent="0.2">
      <c r="A371">
        <v>95</v>
      </c>
    </row>
    <row r="372" spans="1:1" x14ac:dyDescent="0.2">
      <c r="A372">
        <v>75</v>
      </c>
    </row>
    <row r="373" spans="1:1" x14ac:dyDescent="0.2">
      <c r="A373">
        <v>37</v>
      </c>
    </row>
    <row r="374" spans="1:1" x14ac:dyDescent="0.2">
      <c r="A374">
        <v>44</v>
      </c>
    </row>
    <row r="375" spans="1:1" x14ac:dyDescent="0.2">
      <c r="A375">
        <v>11</v>
      </c>
    </row>
    <row r="376" spans="1:1" x14ac:dyDescent="0.2">
      <c r="A376">
        <v>46</v>
      </c>
    </row>
    <row r="377" spans="1:1" x14ac:dyDescent="0.2">
      <c r="A377">
        <v>38</v>
      </c>
    </row>
    <row r="378" spans="1:1" x14ac:dyDescent="0.2">
      <c r="A378">
        <v>54</v>
      </c>
    </row>
    <row r="379" spans="1:1" x14ac:dyDescent="0.2">
      <c r="A379">
        <v>33</v>
      </c>
    </row>
    <row r="380" spans="1:1" x14ac:dyDescent="0.2">
      <c r="A380">
        <v>81</v>
      </c>
    </row>
    <row r="381" spans="1:1" x14ac:dyDescent="0.2">
      <c r="A381">
        <v>84</v>
      </c>
    </row>
    <row r="382" spans="1:1" x14ac:dyDescent="0.2">
      <c r="A382">
        <v>49</v>
      </c>
    </row>
    <row r="383" spans="1:1" x14ac:dyDescent="0.2">
      <c r="A383">
        <v>82</v>
      </c>
    </row>
    <row r="384" spans="1:1" x14ac:dyDescent="0.2">
      <c r="A384">
        <v>97</v>
      </c>
    </row>
    <row r="385" spans="1:1" x14ac:dyDescent="0.2">
      <c r="A385">
        <v>42</v>
      </c>
    </row>
    <row r="386" spans="1:1" x14ac:dyDescent="0.2">
      <c r="A386">
        <v>64</v>
      </c>
    </row>
    <row r="387" spans="1:1" x14ac:dyDescent="0.2">
      <c r="A387">
        <v>58</v>
      </c>
    </row>
    <row r="388" spans="1:1" x14ac:dyDescent="0.2">
      <c r="A388">
        <v>96</v>
      </c>
    </row>
    <row r="389" spans="1:1" x14ac:dyDescent="0.2">
      <c r="A389">
        <v>99</v>
      </c>
    </row>
    <row r="390" spans="1:1" x14ac:dyDescent="0.2">
      <c r="A390">
        <v>82</v>
      </c>
    </row>
    <row r="391" spans="1:1" x14ac:dyDescent="0.2">
      <c r="A391">
        <v>57</v>
      </c>
    </row>
    <row r="392" spans="1:1" x14ac:dyDescent="0.2">
      <c r="A392">
        <v>30</v>
      </c>
    </row>
    <row r="393" spans="1:1" x14ac:dyDescent="0.2">
      <c r="A393">
        <v>93</v>
      </c>
    </row>
    <row r="394" spans="1:1" x14ac:dyDescent="0.2">
      <c r="A394">
        <v>82</v>
      </c>
    </row>
    <row r="395" spans="1:1" x14ac:dyDescent="0.2">
      <c r="A395">
        <v>49</v>
      </c>
    </row>
    <row r="396" spans="1:1" x14ac:dyDescent="0.2">
      <c r="A396">
        <v>75</v>
      </c>
    </row>
    <row r="397" spans="1:1" x14ac:dyDescent="0.2">
      <c r="A397">
        <v>48</v>
      </c>
    </row>
    <row r="398" spans="1:1" x14ac:dyDescent="0.2">
      <c r="A398">
        <v>35</v>
      </c>
    </row>
    <row r="399" spans="1:1" x14ac:dyDescent="0.2">
      <c r="A399">
        <v>18</v>
      </c>
    </row>
    <row r="400" spans="1:1" x14ac:dyDescent="0.2">
      <c r="A400">
        <v>55</v>
      </c>
    </row>
    <row r="401" spans="1:1" x14ac:dyDescent="0.2">
      <c r="A401">
        <v>87</v>
      </c>
    </row>
    <row r="402" spans="1:1" x14ac:dyDescent="0.2">
      <c r="A402">
        <v>97</v>
      </c>
    </row>
    <row r="403" spans="1:1" x14ac:dyDescent="0.2">
      <c r="A403">
        <v>83</v>
      </c>
    </row>
    <row r="404" spans="1:1" x14ac:dyDescent="0.2">
      <c r="A404">
        <v>39</v>
      </c>
    </row>
    <row r="405" spans="1:1" x14ac:dyDescent="0.2">
      <c r="A405">
        <v>27</v>
      </c>
    </row>
    <row r="406" spans="1:1" x14ac:dyDescent="0.2">
      <c r="A406">
        <v>66</v>
      </c>
    </row>
    <row r="407" spans="1:1" x14ac:dyDescent="0.2">
      <c r="A407">
        <v>51</v>
      </c>
    </row>
    <row r="408" spans="1:1" x14ac:dyDescent="0.2">
      <c r="A408">
        <v>65</v>
      </c>
    </row>
    <row r="409" spans="1:1" x14ac:dyDescent="0.2">
      <c r="A409">
        <v>25</v>
      </c>
    </row>
    <row r="410" spans="1:1" x14ac:dyDescent="0.2">
      <c r="A410">
        <v>63</v>
      </c>
    </row>
    <row r="411" spans="1:1" x14ac:dyDescent="0.2">
      <c r="A411">
        <v>31</v>
      </c>
    </row>
    <row r="412" spans="1:1" x14ac:dyDescent="0.2">
      <c r="A412">
        <v>45</v>
      </c>
    </row>
    <row r="413" spans="1:1" x14ac:dyDescent="0.2">
      <c r="A413">
        <v>2</v>
      </c>
    </row>
    <row r="414" spans="1:1" x14ac:dyDescent="0.2">
      <c r="A414">
        <v>52</v>
      </c>
    </row>
    <row r="415" spans="1:1" x14ac:dyDescent="0.2">
      <c r="A415">
        <v>53</v>
      </c>
    </row>
    <row r="416" spans="1:1" x14ac:dyDescent="0.2">
      <c r="A416">
        <v>1</v>
      </c>
    </row>
    <row r="417" spans="1:1" x14ac:dyDescent="0.2">
      <c r="A417">
        <v>31</v>
      </c>
    </row>
    <row r="418" spans="1:1" x14ac:dyDescent="0.2">
      <c r="A418">
        <v>94</v>
      </c>
    </row>
    <row r="419" spans="1:1" x14ac:dyDescent="0.2">
      <c r="A419">
        <v>67</v>
      </c>
    </row>
    <row r="420" spans="1:1" x14ac:dyDescent="0.2">
      <c r="A420">
        <v>57</v>
      </c>
    </row>
    <row r="421" spans="1:1" x14ac:dyDescent="0.2">
      <c r="A421">
        <v>44</v>
      </c>
    </row>
    <row r="422" spans="1:1" x14ac:dyDescent="0.2">
      <c r="A422">
        <v>38</v>
      </c>
    </row>
    <row r="423" spans="1:1" x14ac:dyDescent="0.2">
      <c r="A423">
        <v>57</v>
      </c>
    </row>
    <row r="424" spans="1:1" x14ac:dyDescent="0.2">
      <c r="A424">
        <v>24</v>
      </c>
    </row>
    <row r="425" spans="1:1" x14ac:dyDescent="0.2">
      <c r="A425">
        <v>87</v>
      </c>
    </row>
    <row r="426" spans="1:1" x14ac:dyDescent="0.2">
      <c r="A426">
        <v>9</v>
      </c>
    </row>
    <row r="427" spans="1:1" x14ac:dyDescent="0.2">
      <c r="A427">
        <v>91</v>
      </c>
    </row>
    <row r="428" spans="1:1" x14ac:dyDescent="0.2">
      <c r="A428">
        <v>67</v>
      </c>
    </row>
    <row r="429" spans="1:1" x14ac:dyDescent="0.2">
      <c r="A429">
        <v>81</v>
      </c>
    </row>
    <row r="430" spans="1:1" x14ac:dyDescent="0.2">
      <c r="A430">
        <v>41</v>
      </c>
    </row>
    <row r="431" spans="1:1" x14ac:dyDescent="0.2">
      <c r="A431">
        <v>8</v>
      </c>
    </row>
    <row r="432" spans="1:1" x14ac:dyDescent="0.2">
      <c r="A432">
        <v>76</v>
      </c>
    </row>
    <row r="433" spans="1:1" x14ac:dyDescent="0.2">
      <c r="A433">
        <v>42</v>
      </c>
    </row>
    <row r="434" spans="1:1" x14ac:dyDescent="0.2">
      <c r="A434">
        <v>72</v>
      </c>
    </row>
    <row r="435" spans="1:1" x14ac:dyDescent="0.2">
      <c r="A435">
        <v>92</v>
      </c>
    </row>
    <row r="436" spans="1:1" x14ac:dyDescent="0.2">
      <c r="A436">
        <v>54</v>
      </c>
    </row>
    <row r="437" spans="1:1" x14ac:dyDescent="0.2">
      <c r="A437">
        <v>85</v>
      </c>
    </row>
    <row r="438" spans="1:1" x14ac:dyDescent="0.2">
      <c r="A438">
        <v>46</v>
      </c>
    </row>
    <row r="439" spans="1:1" x14ac:dyDescent="0.2">
      <c r="A439">
        <v>79</v>
      </c>
    </row>
    <row r="440" spans="1:1" x14ac:dyDescent="0.2">
      <c r="A440">
        <v>93</v>
      </c>
    </row>
    <row r="441" spans="1:1" x14ac:dyDescent="0.2">
      <c r="A441">
        <v>67</v>
      </c>
    </row>
    <row r="442" spans="1:1" x14ac:dyDescent="0.2">
      <c r="A442">
        <v>81</v>
      </c>
    </row>
    <row r="443" spans="1:1" x14ac:dyDescent="0.2">
      <c r="A443">
        <v>52</v>
      </c>
    </row>
    <row r="444" spans="1:1" x14ac:dyDescent="0.2">
      <c r="A444">
        <v>92</v>
      </c>
    </row>
    <row r="445" spans="1:1" x14ac:dyDescent="0.2">
      <c r="A445">
        <v>59</v>
      </c>
    </row>
    <row r="446" spans="1:1" x14ac:dyDescent="0.2">
      <c r="A446">
        <v>57</v>
      </c>
    </row>
    <row r="447" spans="1:1" x14ac:dyDescent="0.2">
      <c r="A447">
        <v>85</v>
      </c>
    </row>
    <row r="448" spans="1:1" x14ac:dyDescent="0.2">
      <c r="A448">
        <v>17</v>
      </c>
    </row>
    <row r="449" spans="1:1" x14ac:dyDescent="0.2">
      <c r="A449">
        <v>34</v>
      </c>
    </row>
    <row r="450" spans="1:1" x14ac:dyDescent="0.2">
      <c r="A450">
        <v>91</v>
      </c>
    </row>
    <row r="451" spans="1:1" x14ac:dyDescent="0.2">
      <c r="A451">
        <v>7</v>
      </c>
    </row>
    <row r="452" spans="1:1" x14ac:dyDescent="0.2">
      <c r="A452">
        <v>18</v>
      </c>
    </row>
    <row r="453" spans="1:1" x14ac:dyDescent="0.2">
      <c r="A453">
        <v>78</v>
      </c>
    </row>
    <row r="454" spans="1:1" x14ac:dyDescent="0.2">
      <c r="A454">
        <v>26</v>
      </c>
    </row>
    <row r="455" spans="1:1" x14ac:dyDescent="0.2">
      <c r="A455">
        <v>10</v>
      </c>
    </row>
    <row r="456" spans="1:1" x14ac:dyDescent="0.2">
      <c r="A456">
        <v>25</v>
      </c>
    </row>
    <row r="457" spans="1:1" x14ac:dyDescent="0.2">
      <c r="A457">
        <v>24</v>
      </c>
    </row>
    <row r="458" spans="1:1" x14ac:dyDescent="0.2">
      <c r="A458">
        <v>72</v>
      </c>
    </row>
    <row r="459" spans="1:1" x14ac:dyDescent="0.2">
      <c r="A459">
        <v>86</v>
      </c>
    </row>
    <row r="460" spans="1:1" x14ac:dyDescent="0.2">
      <c r="A460">
        <v>4</v>
      </c>
    </row>
    <row r="461" spans="1:1" x14ac:dyDescent="0.2">
      <c r="A461">
        <v>23</v>
      </c>
    </row>
    <row r="462" spans="1:1" x14ac:dyDescent="0.2">
      <c r="A462">
        <v>36</v>
      </c>
    </row>
    <row r="463" spans="1:1" x14ac:dyDescent="0.2">
      <c r="A463">
        <v>83</v>
      </c>
    </row>
    <row r="464" spans="1:1" x14ac:dyDescent="0.2">
      <c r="A464">
        <v>1</v>
      </c>
    </row>
    <row r="465" spans="1:1" x14ac:dyDescent="0.2">
      <c r="A465">
        <v>25</v>
      </c>
    </row>
    <row r="466" spans="1:1" x14ac:dyDescent="0.2">
      <c r="A466">
        <v>95</v>
      </c>
    </row>
    <row r="467" spans="1:1" x14ac:dyDescent="0.2">
      <c r="A467">
        <v>88</v>
      </c>
    </row>
    <row r="468" spans="1:1" x14ac:dyDescent="0.2">
      <c r="A468">
        <v>63</v>
      </c>
    </row>
    <row r="469" spans="1:1" x14ac:dyDescent="0.2">
      <c r="A469">
        <v>23</v>
      </c>
    </row>
    <row r="470" spans="1:1" x14ac:dyDescent="0.2">
      <c r="A470">
        <v>48</v>
      </c>
    </row>
    <row r="471" spans="1:1" x14ac:dyDescent="0.2">
      <c r="A471">
        <v>20</v>
      </c>
    </row>
    <row r="472" spans="1:1" x14ac:dyDescent="0.2">
      <c r="A472">
        <v>56</v>
      </c>
    </row>
    <row r="473" spans="1:1" x14ac:dyDescent="0.2">
      <c r="A473">
        <v>53</v>
      </c>
    </row>
    <row r="474" spans="1:1" x14ac:dyDescent="0.2">
      <c r="A474">
        <v>98</v>
      </c>
    </row>
    <row r="475" spans="1:1" x14ac:dyDescent="0.2">
      <c r="A475">
        <v>82</v>
      </c>
    </row>
    <row r="476" spans="1:1" x14ac:dyDescent="0.2">
      <c r="A476">
        <v>93</v>
      </c>
    </row>
    <row r="477" spans="1:1" x14ac:dyDescent="0.2">
      <c r="A477">
        <v>80</v>
      </c>
    </row>
    <row r="478" spans="1:1" x14ac:dyDescent="0.2">
      <c r="A478">
        <v>30</v>
      </c>
    </row>
    <row r="479" spans="1:1" x14ac:dyDescent="0.2">
      <c r="A479">
        <v>34</v>
      </c>
    </row>
    <row r="480" spans="1:1" x14ac:dyDescent="0.2">
      <c r="A480">
        <v>48</v>
      </c>
    </row>
    <row r="481" spans="1:1" x14ac:dyDescent="0.2">
      <c r="A481">
        <v>84</v>
      </c>
    </row>
    <row r="482" spans="1:1" x14ac:dyDescent="0.2">
      <c r="A482">
        <v>58</v>
      </c>
    </row>
    <row r="483" spans="1:1" x14ac:dyDescent="0.2">
      <c r="A483">
        <v>99</v>
      </c>
    </row>
    <row r="484" spans="1:1" x14ac:dyDescent="0.2">
      <c r="A484">
        <v>81</v>
      </c>
    </row>
    <row r="485" spans="1:1" x14ac:dyDescent="0.2">
      <c r="A485">
        <v>32</v>
      </c>
    </row>
    <row r="486" spans="1:1" x14ac:dyDescent="0.2">
      <c r="A486">
        <v>22</v>
      </c>
    </row>
    <row r="487" spans="1:1" x14ac:dyDescent="0.2">
      <c r="A487">
        <v>97</v>
      </c>
    </row>
    <row r="488" spans="1:1" x14ac:dyDescent="0.2">
      <c r="A488">
        <v>13</v>
      </c>
    </row>
    <row r="489" spans="1:1" x14ac:dyDescent="0.2">
      <c r="A489">
        <v>31</v>
      </c>
    </row>
    <row r="490" spans="1:1" x14ac:dyDescent="0.2">
      <c r="A490">
        <v>43</v>
      </c>
    </row>
    <row r="491" spans="1:1" x14ac:dyDescent="0.2">
      <c r="A491">
        <v>30</v>
      </c>
    </row>
    <row r="492" spans="1:1" x14ac:dyDescent="0.2">
      <c r="A492">
        <v>18</v>
      </c>
    </row>
    <row r="493" spans="1:1" x14ac:dyDescent="0.2">
      <c r="A493">
        <v>12</v>
      </c>
    </row>
    <row r="494" spans="1:1" x14ac:dyDescent="0.2">
      <c r="A494">
        <v>85</v>
      </c>
    </row>
    <row r="495" spans="1:1" x14ac:dyDescent="0.2">
      <c r="A495">
        <v>57</v>
      </c>
    </row>
    <row r="496" spans="1:1" x14ac:dyDescent="0.2">
      <c r="A496">
        <v>85</v>
      </c>
    </row>
    <row r="497" spans="1:1" x14ac:dyDescent="0.2">
      <c r="A497">
        <v>61</v>
      </c>
    </row>
    <row r="498" spans="1:1" x14ac:dyDescent="0.2">
      <c r="A498">
        <v>29</v>
      </c>
    </row>
    <row r="499" spans="1:1" x14ac:dyDescent="0.2">
      <c r="A499">
        <v>90</v>
      </c>
    </row>
    <row r="500" spans="1:1" x14ac:dyDescent="0.2">
      <c r="A500">
        <v>28</v>
      </c>
    </row>
    <row r="501" spans="1:1" x14ac:dyDescent="0.2">
      <c r="A501">
        <v>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N11" sqref="N11"/>
    </sheetView>
  </sheetViews>
  <sheetFormatPr defaultRowHeight="12" x14ac:dyDescent="0.2"/>
  <cols>
    <col min="1" max="1" width="19.83203125" bestFit="1" customWidth="1"/>
    <col min="2" max="2" width="10.5" bestFit="1" customWidth="1"/>
  </cols>
  <sheetData>
    <row r="1" spans="1:6" x14ac:dyDescent="0.2">
      <c r="A1" s="2" t="s">
        <v>12</v>
      </c>
      <c r="B1" s="2" t="s">
        <v>13</v>
      </c>
      <c r="C1" s="2" t="s">
        <v>14</v>
      </c>
    </row>
    <row r="2" spans="1:6" x14ac:dyDescent="0.2">
      <c r="A2" t="s">
        <v>15</v>
      </c>
      <c r="B2" s="8">
        <v>43968</v>
      </c>
    </row>
    <row r="3" spans="1:6" x14ac:dyDescent="0.2">
      <c r="A3" t="s">
        <v>16</v>
      </c>
      <c r="B3" s="8">
        <v>43958</v>
      </c>
    </row>
    <row r="4" spans="1:6" x14ac:dyDescent="0.2">
      <c r="A4" t="s">
        <v>17</v>
      </c>
      <c r="B4" s="8">
        <v>43972</v>
      </c>
      <c r="F4" s="3" t="s">
        <v>18</v>
      </c>
    </row>
    <row r="5" spans="1:6" x14ac:dyDescent="0.2">
      <c r="A5" t="s">
        <v>19</v>
      </c>
      <c r="B5" s="8">
        <v>43960</v>
      </c>
      <c r="F5" s="3" t="s">
        <v>20</v>
      </c>
    </row>
    <row r="6" spans="1:6" x14ac:dyDescent="0.2">
      <c r="A6" t="s">
        <v>21</v>
      </c>
      <c r="B6" s="8">
        <v>43958</v>
      </c>
      <c r="F6" s="3" t="s">
        <v>22</v>
      </c>
    </row>
    <row r="7" spans="1:6" x14ac:dyDescent="0.2">
      <c r="A7" t="s">
        <v>23</v>
      </c>
      <c r="B7" s="8">
        <v>43960</v>
      </c>
    </row>
    <row r="8" spans="1:6" x14ac:dyDescent="0.2">
      <c r="A8" t="s">
        <v>24</v>
      </c>
      <c r="B8" s="8">
        <v>43964</v>
      </c>
    </row>
    <row r="9" spans="1:6" x14ac:dyDescent="0.2">
      <c r="A9" t="s">
        <v>25</v>
      </c>
      <c r="B9" s="8">
        <v>43970</v>
      </c>
    </row>
    <row r="10" spans="1:6" x14ac:dyDescent="0.2">
      <c r="A10" t="s">
        <v>26</v>
      </c>
      <c r="B10" s="8">
        <v>43958</v>
      </c>
    </row>
    <row r="11" spans="1:6" x14ac:dyDescent="0.2">
      <c r="A11" t="s">
        <v>27</v>
      </c>
      <c r="B11" s="8">
        <v>43971</v>
      </c>
    </row>
    <row r="12" spans="1:6" x14ac:dyDescent="0.2">
      <c r="A12" t="s">
        <v>28</v>
      </c>
      <c r="B12" s="8">
        <v>43956</v>
      </c>
    </row>
    <row r="13" spans="1:6" x14ac:dyDescent="0.2">
      <c r="A13" t="s">
        <v>29</v>
      </c>
      <c r="B13" s="8">
        <v>43964</v>
      </c>
    </row>
    <row r="14" spans="1:6" x14ac:dyDescent="0.2">
      <c r="A14" t="s">
        <v>30</v>
      </c>
      <c r="B14" s="8">
        <v>43967</v>
      </c>
    </row>
    <row r="15" spans="1:6" x14ac:dyDescent="0.2">
      <c r="A15" t="s">
        <v>31</v>
      </c>
      <c r="B15" s="8">
        <v>43969</v>
      </c>
    </row>
    <row r="16" spans="1:6" x14ac:dyDescent="0.2">
      <c r="A16" t="s">
        <v>32</v>
      </c>
      <c r="B16" s="8">
        <v>43960</v>
      </c>
    </row>
    <row r="17" spans="1:2" x14ac:dyDescent="0.2">
      <c r="A17" t="s">
        <v>33</v>
      </c>
      <c r="B17" s="8">
        <v>43959</v>
      </c>
    </row>
    <row r="18" spans="1:2" x14ac:dyDescent="0.2">
      <c r="A18" t="s">
        <v>34</v>
      </c>
      <c r="B18" s="8">
        <v>43968</v>
      </c>
    </row>
    <row r="19" spans="1:2" x14ac:dyDescent="0.2">
      <c r="A19" t="s">
        <v>35</v>
      </c>
      <c r="B19" s="8">
        <v>43966</v>
      </c>
    </row>
    <row r="20" spans="1:2" x14ac:dyDescent="0.2">
      <c r="A20" t="s">
        <v>36</v>
      </c>
      <c r="B20" s="8">
        <v>43966</v>
      </c>
    </row>
    <row r="21" spans="1:2" x14ac:dyDescent="0.2">
      <c r="A21" t="s">
        <v>37</v>
      </c>
      <c r="B21" s="8">
        <v>43962</v>
      </c>
    </row>
    <row r="22" spans="1:2" x14ac:dyDescent="0.2">
      <c r="A22" t="s">
        <v>38</v>
      </c>
      <c r="B22" s="8">
        <v>43965</v>
      </c>
    </row>
    <row r="23" spans="1:2" x14ac:dyDescent="0.2">
      <c r="A23" t="s">
        <v>39</v>
      </c>
      <c r="B23" s="8">
        <v>43956</v>
      </c>
    </row>
    <row r="24" spans="1:2" x14ac:dyDescent="0.2">
      <c r="A24" t="s">
        <v>40</v>
      </c>
      <c r="B24" s="8">
        <v>43967</v>
      </c>
    </row>
    <row r="25" spans="1:2" x14ac:dyDescent="0.2">
      <c r="A25" t="s">
        <v>41</v>
      </c>
      <c r="B25" s="8">
        <v>43967</v>
      </c>
    </row>
    <row r="26" spans="1:2" x14ac:dyDescent="0.2">
      <c r="A26" t="s">
        <v>42</v>
      </c>
      <c r="B26" s="8">
        <v>43963</v>
      </c>
    </row>
    <row r="27" spans="1:2" x14ac:dyDescent="0.2">
      <c r="A27" t="s">
        <v>43</v>
      </c>
      <c r="B27" s="8">
        <v>43962</v>
      </c>
    </row>
    <row r="28" spans="1:2" x14ac:dyDescent="0.2">
      <c r="A28" t="s">
        <v>44</v>
      </c>
      <c r="B28" s="8">
        <v>43972</v>
      </c>
    </row>
    <row r="29" spans="1:2" x14ac:dyDescent="0.2">
      <c r="A29" t="s">
        <v>45</v>
      </c>
      <c r="B29" s="8">
        <v>43971</v>
      </c>
    </row>
    <row r="30" spans="1:2" x14ac:dyDescent="0.2">
      <c r="A30" t="s">
        <v>46</v>
      </c>
      <c r="B30" s="8">
        <v>43974</v>
      </c>
    </row>
    <row r="31" spans="1:2" x14ac:dyDescent="0.2">
      <c r="A31" t="s">
        <v>47</v>
      </c>
      <c r="B31" s="8">
        <v>43962</v>
      </c>
    </row>
    <row r="32" spans="1:2" x14ac:dyDescent="0.2">
      <c r="A32" t="s">
        <v>48</v>
      </c>
      <c r="B32" s="8">
        <v>43968</v>
      </c>
    </row>
    <row r="33" spans="1:2" x14ac:dyDescent="0.2">
      <c r="A33" t="s">
        <v>49</v>
      </c>
      <c r="B33" s="8">
        <v>43976</v>
      </c>
    </row>
    <row r="34" spans="1:2" x14ac:dyDescent="0.2">
      <c r="A34" t="s">
        <v>50</v>
      </c>
      <c r="B34" s="8">
        <v>43975</v>
      </c>
    </row>
    <row r="35" spans="1:2" x14ac:dyDescent="0.2">
      <c r="A35" t="s">
        <v>51</v>
      </c>
      <c r="B35" s="8">
        <v>43974</v>
      </c>
    </row>
    <row r="36" spans="1:2" x14ac:dyDescent="0.2">
      <c r="A36" t="s">
        <v>52</v>
      </c>
      <c r="B36" s="8">
        <v>43976</v>
      </c>
    </row>
    <row r="37" spans="1:2" x14ac:dyDescent="0.2">
      <c r="A37" t="s">
        <v>53</v>
      </c>
      <c r="B37" s="8">
        <v>43956</v>
      </c>
    </row>
    <row r="38" spans="1:2" x14ac:dyDescent="0.2">
      <c r="A38" t="s">
        <v>54</v>
      </c>
      <c r="B38" s="8">
        <v>43973</v>
      </c>
    </row>
    <row r="39" spans="1:2" x14ac:dyDescent="0.2">
      <c r="A39" t="s">
        <v>55</v>
      </c>
      <c r="B39" s="8">
        <f t="shared" ref="B39" ca="1" si="0">RANDBETWEEN("20/5/5","20/5/25")</f>
        <v>43973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1"/>
  <sheetViews>
    <sheetView workbookViewId="0">
      <selection activeCell="J36" sqref="J36"/>
    </sheetView>
  </sheetViews>
  <sheetFormatPr defaultRowHeight="12" x14ac:dyDescent="0.2"/>
  <cols>
    <col min="3" max="3" width="11.83203125" customWidth="1"/>
    <col min="4" max="5" width="10.83203125" customWidth="1"/>
  </cols>
  <sheetData>
    <row r="1" spans="1:7" x14ac:dyDescent="0.2">
      <c r="A1" s="2" t="s">
        <v>56</v>
      </c>
      <c r="B1" s="2" t="s">
        <v>57</v>
      </c>
      <c r="C1" s="2" t="s">
        <v>58</v>
      </c>
      <c r="D1" s="2" t="s">
        <v>59</v>
      </c>
      <c r="E1" s="2" t="s">
        <v>60</v>
      </c>
    </row>
    <row r="2" spans="1:7" x14ac:dyDescent="0.2">
      <c r="A2" t="str">
        <f>"LE-"&amp;TEXT(244,"000")</f>
        <v>LE-244</v>
      </c>
      <c r="B2" s="9">
        <v>31000</v>
      </c>
      <c r="C2" s="8">
        <f ca="1">TODAY()-3</f>
        <v>44218</v>
      </c>
    </row>
    <row r="3" spans="1:7" x14ac:dyDescent="0.2">
      <c r="A3" t="str">
        <f>"GV-"&amp;TEXT(208,"000")</f>
        <v>GV-208</v>
      </c>
      <c r="B3" s="9">
        <v>42000</v>
      </c>
      <c r="C3" s="8">
        <f ca="1">TODAY()-1</f>
        <v>44220</v>
      </c>
    </row>
    <row r="4" spans="1:7" x14ac:dyDescent="0.2">
      <c r="A4" t="str">
        <f>"ES-"&amp;TEXT(236,"000")</f>
        <v>ES-236</v>
      </c>
      <c r="B4" s="9">
        <v>11000</v>
      </c>
      <c r="C4" s="8">
        <f ca="1">TODAY()-19</f>
        <v>44202</v>
      </c>
    </row>
    <row r="5" spans="1:7" x14ac:dyDescent="0.2">
      <c r="A5" t="str">
        <f>"SB-"&amp;TEXT(221,"000")</f>
        <v>SB-221</v>
      </c>
      <c r="B5" s="9">
        <v>48000</v>
      </c>
      <c r="C5" s="8">
        <f ca="1">TODAY()-11</f>
        <v>44210</v>
      </c>
      <c r="G5" s="3" t="s">
        <v>61</v>
      </c>
    </row>
    <row r="6" spans="1:7" x14ac:dyDescent="0.2">
      <c r="A6" t="str">
        <f>"GS-"&amp;TEXT(178,"000")</f>
        <v>GS-178</v>
      </c>
      <c r="B6" s="9">
        <v>25000</v>
      </c>
      <c r="G6" s="3" t="s">
        <v>62</v>
      </c>
    </row>
    <row r="7" spans="1:7" x14ac:dyDescent="0.2">
      <c r="A7" t="str">
        <f>"LO-"&amp;TEXT(69,"000")</f>
        <v>LO-069</v>
      </c>
      <c r="B7" s="9">
        <v>26000</v>
      </c>
      <c r="C7" s="8">
        <f ca="1">TODAY()-12</f>
        <v>44209</v>
      </c>
      <c r="G7" s="3" t="s">
        <v>63</v>
      </c>
    </row>
    <row r="8" spans="1:7" x14ac:dyDescent="0.2">
      <c r="A8" t="str">
        <f>"NC-"&amp;TEXT(234,"000")</f>
        <v>NC-234</v>
      </c>
      <c r="B8" s="9">
        <v>23000</v>
      </c>
      <c r="C8" s="8">
        <f ca="1">TODAY()-10</f>
        <v>44211</v>
      </c>
      <c r="G8" s="3" t="s">
        <v>64</v>
      </c>
    </row>
    <row r="9" spans="1:7" x14ac:dyDescent="0.2">
      <c r="A9" t="str">
        <f>"AR-"&amp;TEXT(76,"000")</f>
        <v>AR-076</v>
      </c>
      <c r="B9" s="9">
        <v>47000</v>
      </c>
      <c r="C9" s="8">
        <f ca="1">TODAY()-5</f>
        <v>44216</v>
      </c>
    </row>
    <row r="10" spans="1:7" x14ac:dyDescent="0.2">
      <c r="A10" t="str">
        <f>"IL-"&amp;TEXT(150,"000")</f>
        <v>IL-150</v>
      </c>
      <c r="B10" s="9">
        <v>15000</v>
      </c>
      <c r="C10" s="8">
        <f ca="1">TODAY()-13</f>
        <v>44208</v>
      </c>
      <c r="G10" s="3" t="s">
        <v>65</v>
      </c>
    </row>
    <row r="11" spans="1:7" x14ac:dyDescent="0.2">
      <c r="A11" t="str">
        <f>"VJ-"&amp;TEXT(24,"000")</f>
        <v>VJ-024</v>
      </c>
      <c r="B11" s="9">
        <v>19000</v>
      </c>
      <c r="C11" s="8">
        <f ca="1">TODAY()-21</f>
        <v>44200</v>
      </c>
      <c r="G11" s="3" t="s">
        <v>66</v>
      </c>
    </row>
    <row r="12" spans="1:7" x14ac:dyDescent="0.2">
      <c r="A12" t="str">
        <f>"QJ-"&amp;TEXT(48,"000")</f>
        <v>QJ-048</v>
      </c>
      <c r="B12" s="9">
        <v>33000</v>
      </c>
      <c r="C12" s="8">
        <f ca="1">TODAY()-3</f>
        <v>44218</v>
      </c>
    </row>
    <row r="13" spans="1:7" x14ac:dyDescent="0.2">
      <c r="A13" t="str">
        <f>"QQ-"&amp;TEXT(118,"000")</f>
        <v>QQ-118</v>
      </c>
      <c r="B13" s="9">
        <v>45000</v>
      </c>
      <c r="C13" s="8">
        <f ca="1">TODAY()-21</f>
        <v>44200</v>
      </c>
    </row>
    <row r="14" spans="1:7" x14ac:dyDescent="0.2">
      <c r="A14" t="str">
        <f>"CT-"&amp;TEXT(51,"000")</f>
        <v>CT-051</v>
      </c>
      <c r="B14" s="9">
        <v>31000</v>
      </c>
      <c r="C14" s="8">
        <f ca="1">TODAY()-21</f>
        <v>44200</v>
      </c>
    </row>
    <row r="15" spans="1:7" x14ac:dyDescent="0.2">
      <c r="A15" t="str">
        <f>"BN-"&amp;TEXT(95,"000")</f>
        <v>BN-095</v>
      </c>
      <c r="B15" s="9">
        <v>24000</v>
      </c>
    </row>
    <row r="16" spans="1:7" x14ac:dyDescent="0.2">
      <c r="A16" t="str">
        <f>"DS-"&amp;TEXT(66,"000")</f>
        <v>DS-066</v>
      </c>
      <c r="B16" s="9">
        <v>36000</v>
      </c>
      <c r="C16" s="8">
        <f ca="1">TODAY()-15</f>
        <v>44206</v>
      </c>
    </row>
    <row r="17" spans="1:3" x14ac:dyDescent="0.2">
      <c r="A17" t="str">
        <f>"JH-"&amp;TEXT(238,"000")</f>
        <v>JH-238</v>
      </c>
      <c r="B17" s="9">
        <v>22000</v>
      </c>
      <c r="C17" s="8">
        <f ca="1">TODAY()-6</f>
        <v>44215</v>
      </c>
    </row>
    <row r="18" spans="1:3" x14ac:dyDescent="0.2">
      <c r="A18" t="str">
        <f>"QE-"&amp;TEXT(52,"000")</f>
        <v>QE-052</v>
      </c>
      <c r="B18" s="9">
        <v>22000</v>
      </c>
      <c r="C18" s="8">
        <f ca="1">TODAY()-18</f>
        <v>44203</v>
      </c>
    </row>
    <row r="19" spans="1:3" x14ac:dyDescent="0.2">
      <c r="A19" t="str">
        <f>"UH-"&amp;TEXT(61,"000")</f>
        <v>UH-061</v>
      </c>
      <c r="B19" s="9">
        <v>47000</v>
      </c>
      <c r="C19" s="8">
        <f ca="1">TODAY()-6</f>
        <v>44215</v>
      </c>
    </row>
    <row r="20" spans="1:3" x14ac:dyDescent="0.2">
      <c r="A20" t="str">
        <f>"UP-"&amp;TEXT(4,"000")</f>
        <v>UP-004</v>
      </c>
      <c r="B20" s="9">
        <v>22000</v>
      </c>
    </row>
    <row r="21" spans="1:3" x14ac:dyDescent="0.2">
      <c r="A21" t="str">
        <f>"AQ-"&amp;TEXT(156,"000")</f>
        <v>AQ-156</v>
      </c>
      <c r="B21" s="9">
        <v>12000</v>
      </c>
      <c r="C21" s="8">
        <f ca="1">TODAY()-22</f>
        <v>44199</v>
      </c>
    </row>
    <row r="22" spans="1:3" x14ac:dyDescent="0.2">
      <c r="A22" t="str">
        <f>"PF-"&amp;TEXT(199,"000")</f>
        <v>PF-199</v>
      </c>
      <c r="B22" s="9">
        <v>38000</v>
      </c>
      <c r="C22" s="8">
        <f ca="1">TODAY()-3</f>
        <v>44218</v>
      </c>
    </row>
    <row r="23" spans="1:3" x14ac:dyDescent="0.2">
      <c r="A23" t="str">
        <f>"DT-"&amp;TEXT(16,"000")</f>
        <v>DT-016</v>
      </c>
      <c r="B23" s="9">
        <v>22000</v>
      </c>
      <c r="C23" s="8">
        <f ca="1">TODAY()-1</f>
        <v>44220</v>
      </c>
    </row>
    <row r="24" spans="1:3" x14ac:dyDescent="0.2">
      <c r="A24" t="str">
        <f>"RH-"&amp;TEXT(245,"000")</f>
        <v>RH-245</v>
      </c>
      <c r="B24" s="9">
        <v>30000</v>
      </c>
      <c r="C24" s="8">
        <f ca="1">TODAY()-22</f>
        <v>44199</v>
      </c>
    </row>
    <row r="25" spans="1:3" x14ac:dyDescent="0.2">
      <c r="A25" t="str">
        <f>"EN-"&amp;TEXT(84,"000")</f>
        <v>EN-084</v>
      </c>
      <c r="B25" s="9">
        <v>35000</v>
      </c>
      <c r="C25" s="8">
        <f ca="1">TODAY()-3</f>
        <v>44218</v>
      </c>
    </row>
    <row r="26" spans="1:3" x14ac:dyDescent="0.2">
      <c r="A26" t="str">
        <f>"EB-"&amp;TEXT(34,"000")</f>
        <v>EB-034</v>
      </c>
      <c r="B26" s="9">
        <v>19000</v>
      </c>
    </row>
    <row r="27" spans="1:3" x14ac:dyDescent="0.2">
      <c r="A27" t="str">
        <f>"FH-"&amp;TEXT(249,"000")</f>
        <v>FH-249</v>
      </c>
      <c r="B27" s="9">
        <v>46000</v>
      </c>
      <c r="C27" s="8">
        <f ca="1">TODAY()-20</f>
        <v>44201</v>
      </c>
    </row>
    <row r="28" spans="1:3" x14ac:dyDescent="0.2">
      <c r="A28" t="str">
        <f>"JP-"&amp;TEXT(227,"000")</f>
        <v>JP-227</v>
      </c>
      <c r="B28" s="9">
        <v>36000</v>
      </c>
    </row>
    <row r="29" spans="1:3" x14ac:dyDescent="0.2">
      <c r="A29" t="str">
        <f>"UD-"&amp;TEXT(146,"000")</f>
        <v>UD-146</v>
      </c>
      <c r="B29" s="9">
        <v>11000</v>
      </c>
      <c r="C29" s="8">
        <f ca="1">TODAY()-8</f>
        <v>44213</v>
      </c>
    </row>
    <row r="30" spans="1:3" x14ac:dyDescent="0.2">
      <c r="A30" t="str">
        <f>"JB-"&amp;TEXT(125,"000")</f>
        <v>JB-125</v>
      </c>
      <c r="B30" s="9">
        <v>27000</v>
      </c>
      <c r="C30" s="8">
        <f ca="1">TODAY()-21</f>
        <v>44200</v>
      </c>
    </row>
    <row r="31" spans="1:3" x14ac:dyDescent="0.2">
      <c r="A31" t="str">
        <f>"GA-"&amp;TEXT(171,"000")</f>
        <v>GA-171</v>
      </c>
      <c r="B31" s="9">
        <v>40000</v>
      </c>
      <c r="C31" s="8">
        <f ca="1">TODAY()-22</f>
        <v>44199</v>
      </c>
    </row>
    <row r="32" spans="1:3" x14ac:dyDescent="0.2">
      <c r="A32" t="str">
        <f>"HJ-"&amp;TEXT(47,"000")</f>
        <v>HJ-047</v>
      </c>
      <c r="B32" s="9">
        <v>42000</v>
      </c>
      <c r="C32" s="8">
        <f ca="1">TODAY()-1</f>
        <v>44220</v>
      </c>
    </row>
    <row r="33" spans="1:3" x14ac:dyDescent="0.2">
      <c r="A33" t="str">
        <f>"FG-"&amp;TEXT(89,"000")</f>
        <v>FG-089</v>
      </c>
      <c r="B33" s="9">
        <v>26000</v>
      </c>
      <c r="C33" s="8">
        <f ca="1">TODAY()-20</f>
        <v>44201</v>
      </c>
    </row>
    <row r="34" spans="1:3" x14ac:dyDescent="0.2">
      <c r="A34" t="str">
        <f>"UM-"&amp;TEXT(148,"000")</f>
        <v>UM-148</v>
      </c>
      <c r="B34" s="9">
        <v>49000</v>
      </c>
      <c r="C34" s="8">
        <f ca="1">TODAY()-15</f>
        <v>44206</v>
      </c>
    </row>
    <row r="35" spans="1:3" x14ac:dyDescent="0.2">
      <c r="A35" t="str">
        <f>"UO-"&amp;TEXT(73,"000")</f>
        <v>UO-073</v>
      </c>
      <c r="B35" s="9">
        <v>47000</v>
      </c>
    </row>
    <row r="36" spans="1:3" x14ac:dyDescent="0.2">
      <c r="A36" t="str">
        <f>"NP-"&amp;TEXT(184,"000")</f>
        <v>NP-184</v>
      </c>
      <c r="B36" s="9">
        <v>48000</v>
      </c>
      <c r="C36" s="8">
        <f ca="1">TODAY()-17</f>
        <v>44204</v>
      </c>
    </row>
    <row r="37" spans="1:3" x14ac:dyDescent="0.2">
      <c r="A37" t="str">
        <f>"DL-"&amp;TEXT(111,"000")</f>
        <v>DL-111</v>
      </c>
      <c r="B37" s="9">
        <v>24000</v>
      </c>
      <c r="C37" s="8">
        <f ca="1">TODAY()-19</f>
        <v>44202</v>
      </c>
    </row>
    <row r="38" spans="1:3" x14ac:dyDescent="0.2">
      <c r="A38" t="str">
        <f>"CA-"&amp;TEXT(136,"000")</f>
        <v>CA-136</v>
      </c>
      <c r="B38" s="9">
        <v>27000</v>
      </c>
      <c r="C38" s="8">
        <f ca="1">TODAY()-12</f>
        <v>44209</v>
      </c>
    </row>
    <row r="39" spans="1:3" x14ac:dyDescent="0.2">
      <c r="A39" t="str">
        <f>"IB-"&amp;TEXT(183,"000")</f>
        <v>IB-183</v>
      </c>
      <c r="B39" s="9">
        <v>33000</v>
      </c>
      <c r="C39" s="8">
        <f ca="1">TODAY()-21</f>
        <v>44200</v>
      </c>
    </row>
    <row r="40" spans="1:3" x14ac:dyDescent="0.2">
      <c r="A40" t="str">
        <f>"CK-"&amp;TEXT(187,"000")</f>
        <v>CK-187</v>
      </c>
      <c r="B40" s="9">
        <v>13000</v>
      </c>
      <c r="C40" s="8">
        <f ca="1">TODAY()-7</f>
        <v>44214</v>
      </c>
    </row>
    <row r="41" spans="1:3" x14ac:dyDescent="0.2">
      <c r="A41" t="str">
        <f>"DE-"&amp;TEXT(213,"000")</f>
        <v>DE-213</v>
      </c>
      <c r="B41" s="9">
        <v>28000</v>
      </c>
      <c r="C41" s="8">
        <f ca="1">TODAY()-15</f>
        <v>44206</v>
      </c>
    </row>
    <row r="42" spans="1:3" x14ac:dyDescent="0.2">
      <c r="A42" t="str">
        <f>"GQ-"&amp;TEXT(103,"000")</f>
        <v>GQ-103</v>
      </c>
      <c r="B42" s="9">
        <v>27000</v>
      </c>
      <c r="C42" s="8">
        <f ca="1">TODAY()-12</f>
        <v>44209</v>
      </c>
    </row>
    <row r="43" spans="1:3" x14ac:dyDescent="0.2">
      <c r="A43" t="str">
        <f>"GO-"&amp;TEXT(3,"000")</f>
        <v>GO-003</v>
      </c>
      <c r="B43" s="9">
        <v>29000</v>
      </c>
      <c r="C43" s="8">
        <f ca="1">TODAY()-9</f>
        <v>44212</v>
      </c>
    </row>
    <row r="44" spans="1:3" x14ac:dyDescent="0.2">
      <c r="A44" t="str">
        <f>"US-"&amp;TEXT(194,"000")</f>
        <v>US-194</v>
      </c>
      <c r="B44" s="9">
        <v>43000</v>
      </c>
      <c r="C44" s="8">
        <f ca="1">TODAY()-4</f>
        <v>44217</v>
      </c>
    </row>
    <row r="45" spans="1:3" x14ac:dyDescent="0.2">
      <c r="A45" t="str">
        <f>"NU-"&amp;TEXT(17,"000")</f>
        <v>NU-017</v>
      </c>
      <c r="B45" s="9">
        <v>41000</v>
      </c>
    </row>
    <row r="46" spans="1:3" x14ac:dyDescent="0.2">
      <c r="A46" t="str">
        <f>"VO-"&amp;TEXT(129,"000")</f>
        <v>VO-129</v>
      </c>
      <c r="B46" s="9">
        <v>32000</v>
      </c>
      <c r="C46" s="8">
        <f ca="1">TODAY()-4</f>
        <v>44217</v>
      </c>
    </row>
    <row r="47" spans="1:3" x14ac:dyDescent="0.2">
      <c r="A47" t="str">
        <f>"VL-"&amp;TEXT(78,"000")</f>
        <v>VL-078</v>
      </c>
      <c r="B47" s="9">
        <v>38000</v>
      </c>
      <c r="C47" s="8">
        <f ca="1">TODAY()-11</f>
        <v>44210</v>
      </c>
    </row>
    <row r="48" spans="1:3" x14ac:dyDescent="0.2">
      <c r="A48" t="str">
        <f>"IO-"&amp;TEXT(6,"000")</f>
        <v>IO-006</v>
      </c>
      <c r="B48" s="9">
        <v>28000</v>
      </c>
      <c r="C48" s="8">
        <f ca="1">TODAY()-13</f>
        <v>44208</v>
      </c>
    </row>
    <row r="49" spans="1:3" x14ac:dyDescent="0.2">
      <c r="A49" t="str">
        <f>"CR-"&amp;TEXT(93,"000")</f>
        <v>CR-093</v>
      </c>
      <c r="B49" s="9">
        <v>43000</v>
      </c>
    </row>
    <row r="50" spans="1:3" x14ac:dyDescent="0.2">
      <c r="A50" t="str">
        <f>"VQ-"&amp;TEXT(65,"000")</f>
        <v>VQ-065</v>
      </c>
      <c r="B50" s="9">
        <v>43000</v>
      </c>
      <c r="C50" s="8">
        <f ca="1">TODAY()-19</f>
        <v>44202</v>
      </c>
    </row>
    <row r="51" spans="1:3" x14ac:dyDescent="0.2">
      <c r="A51" t="str">
        <f>"KH-"&amp;TEXT(135,"000")</f>
        <v>KH-135</v>
      </c>
      <c r="B51" s="9">
        <v>26000</v>
      </c>
      <c r="C51" s="8">
        <f ca="1">TODAY()-18</f>
        <v>44203</v>
      </c>
    </row>
    <row r="52" spans="1:3" x14ac:dyDescent="0.2">
      <c r="A52" t="str">
        <f>"AH-"&amp;TEXT(144,"000")</f>
        <v>AH-144</v>
      </c>
      <c r="B52" s="9">
        <v>17000</v>
      </c>
      <c r="C52" s="8">
        <f ca="1">TODAY()-15</f>
        <v>44206</v>
      </c>
    </row>
    <row r="53" spans="1:3" x14ac:dyDescent="0.2">
      <c r="A53" t="str">
        <f>"SJ-"&amp;TEXT(230,"000")</f>
        <v>SJ-230</v>
      </c>
      <c r="B53" s="9">
        <v>46000</v>
      </c>
      <c r="C53" s="8">
        <f ca="1">TODAY()-8</f>
        <v>44213</v>
      </c>
    </row>
    <row r="54" spans="1:3" x14ac:dyDescent="0.2">
      <c r="A54" t="str">
        <f>"LL-"&amp;TEXT(200,"000")</f>
        <v>LL-200</v>
      </c>
      <c r="B54" s="9">
        <v>40000</v>
      </c>
      <c r="C54" s="8">
        <f ca="1">TODAY()-17</f>
        <v>44204</v>
      </c>
    </row>
    <row r="55" spans="1:3" x14ac:dyDescent="0.2">
      <c r="A55" t="str">
        <f>"PO-"&amp;TEXT(123,"000")</f>
        <v>PO-123</v>
      </c>
      <c r="B55" s="9">
        <v>38000</v>
      </c>
    </row>
    <row r="56" spans="1:3" x14ac:dyDescent="0.2">
      <c r="A56" t="str">
        <f>"JI-"&amp;TEXT(161,"000")</f>
        <v>JI-161</v>
      </c>
      <c r="B56" s="9">
        <v>20000</v>
      </c>
    </row>
    <row r="57" spans="1:3" x14ac:dyDescent="0.2">
      <c r="A57" t="str">
        <f>"OM-"&amp;TEXT(204,"000")</f>
        <v>OM-204</v>
      </c>
      <c r="B57" s="9">
        <v>24000</v>
      </c>
      <c r="C57" s="8">
        <f ca="1">TODAY()-8</f>
        <v>44213</v>
      </c>
    </row>
    <row r="58" spans="1:3" x14ac:dyDescent="0.2">
      <c r="A58" t="str">
        <f>"PK-"&amp;TEXT(112,"000")</f>
        <v>PK-112</v>
      </c>
      <c r="B58" s="9">
        <v>31000</v>
      </c>
      <c r="C58" s="8">
        <f ca="1">TODAY()-20</f>
        <v>44201</v>
      </c>
    </row>
    <row r="59" spans="1:3" x14ac:dyDescent="0.2">
      <c r="A59" t="str">
        <f>"GN-"&amp;TEXT(210,"000")</f>
        <v>GN-210</v>
      </c>
      <c r="B59" s="9">
        <v>22000</v>
      </c>
      <c r="C59" s="8">
        <f ca="1">TODAY()-9</f>
        <v>44212</v>
      </c>
    </row>
    <row r="60" spans="1:3" x14ac:dyDescent="0.2">
      <c r="A60" t="str">
        <f>"KG-"&amp;TEXT(198,"000")</f>
        <v>KG-198</v>
      </c>
      <c r="B60" s="9">
        <v>36000</v>
      </c>
      <c r="C60" s="8">
        <f ca="1">TODAY()-18</f>
        <v>44203</v>
      </c>
    </row>
    <row r="61" spans="1:3" x14ac:dyDescent="0.2">
      <c r="A61" t="str">
        <f>"JJ-"&amp;TEXT(98,"000")</f>
        <v>JJ-098</v>
      </c>
      <c r="B61" s="9">
        <v>32000</v>
      </c>
      <c r="C61" s="8">
        <f ca="1">TODAY()-12</f>
        <v>44209</v>
      </c>
    </row>
    <row r="62" spans="1:3" x14ac:dyDescent="0.2">
      <c r="A62" t="str">
        <f>"MV-"&amp;TEXT(14,"000")</f>
        <v>MV-014</v>
      </c>
      <c r="B62" s="9">
        <v>27000</v>
      </c>
    </row>
    <row r="63" spans="1:3" x14ac:dyDescent="0.2">
      <c r="A63" t="str">
        <f>"HU-"&amp;TEXT(33,"000")</f>
        <v>HU-033</v>
      </c>
      <c r="B63" s="9">
        <v>47000</v>
      </c>
      <c r="C63" s="8">
        <f ca="1">TODAY()-21</f>
        <v>44200</v>
      </c>
    </row>
    <row r="64" spans="1:3" x14ac:dyDescent="0.2">
      <c r="A64" t="str">
        <f>"AS-"&amp;TEXT(9,"000")</f>
        <v>AS-009</v>
      </c>
      <c r="B64" s="9">
        <v>39000</v>
      </c>
      <c r="C64" s="8">
        <f ca="1">TODAY()-4</f>
        <v>44217</v>
      </c>
    </row>
    <row r="65" spans="1:3" x14ac:dyDescent="0.2">
      <c r="A65" t="str">
        <f>"HF-"&amp;TEXT(44,"000")</f>
        <v>HF-044</v>
      </c>
      <c r="B65" s="9">
        <v>24000</v>
      </c>
      <c r="C65" s="8">
        <f ca="1">TODAY()-22</f>
        <v>44199</v>
      </c>
    </row>
    <row r="66" spans="1:3" x14ac:dyDescent="0.2">
      <c r="A66" t="str">
        <f>"JD-"&amp;TEXT(120,"000")</f>
        <v>JD-120</v>
      </c>
      <c r="B66" s="9">
        <v>24000</v>
      </c>
      <c r="C66" s="8">
        <f ca="1">TODAY()-16</f>
        <v>44205</v>
      </c>
    </row>
    <row r="67" spans="1:3" x14ac:dyDescent="0.2">
      <c r="A67" t="str">
        <f>"JT-"&amp;TEXT(45,"000")</f>
        <v>JT-045</v>
      </c>
      <c r="B67" s="9">
        <v>28000</v>
      </c>
    </row>
    <row r="68" spans="1:3" x14ac:dyDescent="0.2">
      <c r="A68" t="str">
        <f>"ER-"&amp;TEXT(108,"000")</f>
        <v>ER-108</v>
      </c>
      <c r="B68" s="9">
        <v>28000</v>
      </c>
    </row>
    <row r="69" spans="1:3" x14ac:dyDescent="0.2">
      <c r="A69" t="str">
        <f>"UJ-"&amp;TEXT(203,"000")</f>
        <v>UJ-203</v>
      </c>
      <c r="B69" s="9">
        <v>37000</v>
      </c>
      <c r="C69" s="8">
        <f ca="1">TODAY()-15</f>
        <v>44206</v>
      </c>
    </row>
    <row r="70" spans="1:3" x14ac:dyDescent="0.2">
      <c r="A70" t="str">
        <f>"AO-"&amp;TEXT(27,"000")</f>
        <v>AO-027</v>
      </c>
      <c r="B70" s="9">
        <v>16000</v>
      </c>
      <c r="C70" s="8">
        <f ca="1">TODAY()-15</f>
        <v>44206</v>
      </c>
    </row>
    <row r="71" spans="1:3" x14ac:dyDescent="0.2">
      <c r="A71" t="str">
        <f>"PR-"&amp;TEXT(13,"000")</f>
        <v>PR-013</v>
      </c>
      <c r="B71" s="9">
        <v>17000</v>
      </c>
    </row>
    <row r="72" spans="1:3" x14ac:dyDescent="0.2">
      <c r="A72" t="str">
        <f>"IG-"&amp;TEXT(192,"000")</f>
        <v>IG-192</v>
      </c>
      <c r="B72" s="9">
        <v>23000</v>
      </c>
      <c r="C72" s="8">
        <f ca="1">TODAY()-13</f>
        <v>44208</v>
      </c>
    </row>
    <row r="73" spans="1:3" x14ac:dyDescent="0.2">
      <c r="A73" t="str">
        <f>"PV-"&amp;TEXT(137,"000")</f>
        <v>PV-137</v>
      </c>
      <c r="B73" s="9">
        <v>29000</v>
      </c>
      <c r="C73" s="8">
        <f ca="1">TODAY()-10</f>
        <v>44211</v>
      </c>
    </row>
    <row r="74" spans="1:3" x14ac:dyDescent="0.2">
      <c r="A74" t="str">
        <f>"GT-"&amp;TEXT(242,"000")</f>
        <v>GT-242</v>
      </c>
      <c r="B74" s="9">
        <v>29000</v>
      </c>
      <c r="C74" s="8">
        <f ca="1">TODAY()-2</f>
        <v>44219</v>
      </c>
    </row>
    <row r="75" spans="1:3" x14ac:dyDescent="0.2">
      <c r="A75" t="str">
        <f>"RL-"&amp;TEXT(83,"000")</f>
        <v>RL-083</v>
      </c>
      <c r="B75" s="9">
        <v>31000</v>
      </c>
      <c r="C75" s="8">
        <f ca="1">TODAY()-14</f>
        <v>44207</v>
      </c>
    </row>
    <row r="76" spans="1:3" x14ac:dyDescent="0.2">
      <c r="A76" t="str">
        <f>"UA-"&amp;TEXT(40,"000")</f>
        <v>UA-040</v>
      </c>
      <c r="B76" s="9">
        <v>46000</v>
      </c>
    </row>
    <row r="77" spans="1:3" x14ac:dyDescent="0.2">
      <c r="A77" t="str">
        <f>"PK-"&amp;TEXT(205,"000")</f>
        <v>PK-205</v>
      </c>
      <c r="B77" s="9">
        <v>20000</v>
      </c>
      <c r="C77" s="8">
        <f ca="1">TODAY()-2</f>
        <v>44219</v>
      </c>
    </row>
    <row r="78" spans="1:3" x14ac:dyDescent="0.2">
      <c r="A78" t="str">
        <f>"FR-"&amp;TEXT(80,"000")</f>
        <v>FR-080</v>
      </c>
      <c r="B78" s="9">
        <v>32000</v>
      </c>
      <c r="C78" s="8">
        <f ca="1">TODAY()-3</f>
        <v>44218</v>
      </c>
    </row>
    <row r="79" spans="1:3" x14ac:dyDescent="0.2">
      <c r="A79" t="str">
        <f>"AH-"&amp;TEXT(81,"000")</f>
        <v>AH-081</v>
      </c>
      <c r="B79" s="9">
        <v>16000</v>
      </c>
    </row>
    <row r="80" spans="1:3" x14ac:dyDescent="0.2">
      <c r="A80" t="str">
        <f>"AQ-"&amp;TEXT(85,"000")</f>
        <v>AQ-085</v>
      </c>
      <c r="B80" s="9">
        <v>29000</v>
      </c>
      <c r="C80" s="8">
        <f ca="1">TODAY()-3</f>
        <v>44218</v>
      </c>
    </row>
    <row r="81" spans="1:3" x14ac:dyDescent="0.2">
      <c r="A81" t="str">
        <f>"QP-"&amp;TEXT(182,"000")</f>
        <v>QP-182</v>
      </c>
      <c r="B81" s="9">
        <v>43000</v>
      </c>
    </row>
    <row r="82" spans="1:3" x14ac:dyDescent="0.2">
      <c r="A82" t="str">
        <f>"MF-"&amp;TEXT(177,"000")</f>
        <v>MF-177</v>
      </c>
      <c r="B82" s="9">
        <v>13000</v>
      </c>
      <c r="C82" s="8">
        <f ca="1">TODAY()-12</f>
        <v>44209</v>
      </c>
    </row>
    <row r="83" spans="1:3" x14ac:dyDescent="0.2">
      <c r="A83" t="str">
        <f>"DC-"&amp;TEXT(54,"000")</f>
        <v>DC-054</v>
      </c>
      <c r="B83" s="9">
        <v>36000</v>
      </c>
      <c r="C83" s="8">
        <f ca="1">TODAY()-4</f>
        <v>44217</v>
      </c>
    </row>
    <row r="84" spans="1:3" x14ac:dyDescent="0.2">
      <c r="A84" t="str">
        <f>"GA-"&amp;TEXT(189,"000")</f>
        <v>GA-189</v>
      </c>
      <c r="B84" s="9">
        <v>12000</v>
      </c>
      <c r="C84" s="8">
        <f ca="1">TODAY()-20</f>
        <v>44201</v>
      </c>
    </row>
    <row r="85" spans="1:3" x14ac:dyDescent="0.2">
      <c r="A85" t="str">
        <f>"TC-"&amp;TEXT(122,"000")</f>
        <v>TC-122</v>
      </c>
      <c r="B85" s="9">
        <v>49000</v>
      </c>
      <c r="C85" s="8">
        <f ca="1">TODAY()-17</f>
        <v>44204</v>
      </c>
    </row>
    <row r="86" spans="1:3" x14ac:dyDescent="0.2">
      <c r="A86" t="str">
        <f>"GT-"&amp;TEXT(101,"000")</f>
        <v>GT-101</v>
      </c>
      <c r="B86" s="9">
        <v>46000</v>
      </c>
      <c r="C86" s="8">
        <f ca="1">TODAY()-17</f>
        <v>44204</v>
      </c>
    </row>
    <row r="87" spans="1:3" x14ac:dyDescent="0.2">
      <c r="A87" t="str">
        <f>"GG-"&amp;TEXT(7,"000")</f>
        <v>GG-007</v>
      </c>
      <c r="B87" s="9">
        <v>31000</v>
      </c>
      <c r="C87" s="8">
        <f ca="1">TODAY()-11</f>
        <v>44210</v>
      </c>
    </row>
    <row r="88" spans="1:3" x14ac:dyDescent="0.2">
      <c r="A88" t="str">
        <f>"EE-"&amp;TEXT(117,"000")</f>
        <v>EE-117</v>
      </c>
      <c r="B88" s="9">
        <v>12000</v>
      </c>
      <c r="C88" s="8">
        <f ca="1">TODAY()-12</f>
        <v>44209</v>
      </c>
    </row>
    <row r="89" spans="1:3" x14ac:dyDescent="0.2">
      <c r="A89" t="str">
        <f>"ER-"&amp;TEXT(180,"000")</f>
        <v>ER-180</v>
      </c>
      <c r="B89" s="9">
        <v>44000</v>
      </c>
      <c r="C89" s="8">
        <f ca="1">TODAY()-8</f>
        <v>44213</v>
      </c>
    </row>
    <row r="90" spans="1:3" x14ac:dyDescent="0.2">
      <c r="A90" t="str">
        <f>"AF-"&amp;TEXT(127,"000")</f>
        <v>AF-127</v>
      </c>
      <c r="B90" s="9">
        <v>16000</v>
      </c>
    </row>
    <row r="91" spans="1:3" x14ac:dyDescent="0.2">
      <c r="A91" t="str">
        <f>"VD-"&amp;TEXT(167,"000")</f>
        <v>VD-167</v>
      </c>
      <c r="B91" s="9">
        <v>40000</v>
      </c>
      <c r="C91" s="8">
        <f ca="1">TODAY()-2</f>
        <v>44219</v>
      </c>
    </row>
    <row r="92" spans="1:3" x14ac:dyDescent="0.2">
      <c r="A92" t="str">
        <f>"EM-"&amp;TEXT(223,"000")</f>
        <v>EM-223</v>
      </c>
      <c r="B92" s="9">
        <v>32000</v>
      </c>
      <c r="C92" s="8">
        <f ca="1">TODAY()-14</f>
        <v>44207</v>
      </c>
    </row>
    <row r="93" spans="1:3" x14ac:dyDescent="0.2">
      <c r="A93" t="str">
        <f>"MG-"&amp;TEXT(29,"000")</f>
        <v>MG-029</v>
      </c>
      <c r="B93" s="9">
        <v>10000</v>
      </c>
      <c r="C93" s="8">
        <f ca="1">TODAY()-15</f>
        <v>44206</v>
      </c>
    </row>
    <row r="94" spans="1:3" x14ac:dyDescent="0.2">
      <c r="A94" t="str">
        <f>"GI-"&amp;TEXT(62,"000")</f>
        <v>GI-062</v>
      </c>
      <c r="B94" s="9">
        <v>17000</v>
      </c>
      <c r="C94" s="8">
        <f ca="1">TODAY()-11</f>
        <v>44210</v>
      </c>
    </row>
    <row r="95" spans="1:3" x14ac:dyDescent="0.2">
      <c r="A95" t="str">
        <f>"ON-"&amp;TEXT(219,"000")</f>
        <v>ON-219</v>
      </c>
      <c r="B95" s="9">
        <v>30000</v>
      </c>
      <c r="C95" s="8">
        <f ca="1">TODAY()-4</f>
        <v>44217</v>
      </c>
    </row>
    <row r="96" spans="1:3" x14ac:dyDescent="0.2">
      <c r="A96" t="str">
        <f>"IR-"&amp;TEXT(142,"000")</f>
        <v>IR-142</v>
      </c>
      <c r="B96" s="9">
        <v>11000</v>
      </c>
      <c r="C96" s="8">
        <f ca="1">TODAY()-11</f>
        <v>44210</v>
      </c>
    </row>
    <row r="97" spans="1:3" x14ac:dyDescent="0.2">
      <c r="A97" t="str">
        <f>"MV-"&amp;TEXT(18,"000")</f>
        <v>MV-018</v>
      </c>
      <c r="B97" s="9">
        <v>39000</v>
      </c>
      <c r="C97" s="8">
        <f ca="1">TODAY()-7</f>
        <v>44214</v>
      </c>
    </row>
    <row r="98" spans="1:3" x14ac:dyDescent="0.2">
      <c r="A98" t="str">
        <f>"JI-"&amp;TEXT(195,"000")</f>
        <v>JI-195</v>
      </c>
      <c r="B98" s="9">
        <v>23000</v>
      </c>
      <c r="C98" s="8">
        <f ca="1">TODAY()-9</f>
        <v>44212</v>
      </c>
    </row>
    <row r="99" spans="1:3" x14ac:dyDescent="0.2">
      <c r="A99" t="str">
        <f>"HK-"&amp;TEXT(42,"000")</f>
        <v>HK-042</v>
      </c>
      <c r="B99" s="9">
        <v>31000</v>
      </c>
      <c r="C99" s="8">
        <f ca="1">TODAY()-17</f>
        <v>44204</v>
      </c>
    </row>
    <row r="100" spans="1:3" x14ac:dyDescent="0.2">
      <c r="A100" t="str">
        <f>"JL-"&amp;TEXT(56,"000")</f>
        <v>JL-056</v>
      </c>
      <c r="B100" s="9">
        <v>36000</v>
      </c>
    </row>
    <row r="101" spans="1:3" x14ac:dyDescent="0.2">
      <c r="A101" t="str">
        <f>"BG-"&amp;TEXT(250,"000")</f>
        <v>BG-250</v>
      </c>
      <c r="B101" s="9">
        <v>18000</v>
      </c>
      <c r="C101" s="8">
        <f ca="1">TODAY()-17</f>
        <v>44204</v>
      </c>
    </row>
    <row r="102" spans="1:3" x14ac:dyDescent="0.2">
      <c r="A102" t="str">
        <f>"MQ-"&amp;TEXT(70,"000")</f>
        <v>MQ-070</v>
      </c>
      <c r="B102" s="9">
        <v>21000</v>
      </c>
      <c r="C102" s="8">
        <f ca="1">TODAY()-13</f>
        <v>44208</v>
      </c>
    </row>
    <row r="103" spans="1:3" x14ac:dyDescent="0.2">
      <c r="A103" t="str">
        <f>"GU-"&amp;TEXT(186,"000")</f>
        <v>GU-186</v>
      </c>
      <c r="B103" s="9">
        <v>35000</v>
      </c>
      <c r="C103" s="8">
        <f ca="1">TODAY()-8</f>
        <v>44213</v>
      </c>
    </row>
    <row r="104" spans="1:3" x14ac:dyDescent="0.2">
      <c r="A104" t="str">
        <f>"RI-"&amp;TEXT(5,"000")</f>
        <v>RI-005</v>
      </c>
      <c r="B104" s="9">
        <v>43000</v>
      </c>
    </row>
    <row r="105" spans="1:3" x14ac:dyDescent="0.2">
      <c r="A105" t="str">
        <f>"JH-"&amp;TEXT(128,"000")</f>
        <v>JH-128</v>
      </c>
      <c r="B105" s="9">
        <v>15000</v>
      </c>
      <c r="C105" s="8">
        <f ca="1">TODAY()-17</f>
        <v>44204</v>
      </c>
    </row>
    <row r="106" spans="1:3" x14ac:dyDescent="0.2">
      <c r="A106" t="str">
        <f>"IK-"&amp;TEXT(12,"000")</f>
        <v>IK-012</v>
      </c>
      <c r="B106" s="9">
        <v>46000</v>
      </c>
    </row>
    <row r="107" spans="1:3" x14ac:dyDescent="0.2">
      <c r="A107" t="str">
        <f>"JS-"&amp;TEXT(2,"000")</f>
        <v>JS-002</v>
      </c>
      <c r="B107" s="9">
        <v>38000</v>
      </c>
      <c r="C107" s="8">
        <f ca="1">TODAY()-9</f>
        <v>44212</v>
      </c>
    </row>
    <row r="108" spans="1:3" x14ac:dyDescent="0.2">
      <c r="A108" t="str">
        <f>"TM-"&amp;TEXT(176,"000")</f>
        <v>TM-176</v>
      </c>
      <c r="B108" s="9">
        <v>45000</v>
      </c>
      <c r="C108" s="8">
        <f ca="1">TODAY()-9</f>
        <v>44212</v>
      </c>
    </row>
    <row r="109" spans="1:3" x14ac:dyDescent="0.2">
      <c r="A109" t="str">
        <f>"EC-"&amp;TEXT(160,"000")</f>
        <v>EC-160</v>
      </c>
      <c r="B109" s="9">
        <v>17000</v>
      </c>
      <c r="C109" s="8">
        <f ca="1">TODAY()-4</f>
        <v>44217</v>
      </c>
    </row>
    <row r="110" spans="1:3" x14ac:dyDescent="0.2">
      <c r="A110" t="str">
        <f>"RG-"&amp;TEXT(124,"000")</f>
        <v>RG-124</v>
      </c>
      <c r="B110" s="9">
        <v>18000</v>
      </c>
      <c r="C110" s="8">
        <f ca="1">TODAY()-22</f>
        <v>44199</v>
      </c>
    </row>
    <row r="111" spans="1:3" x14ac:dyDescent="0.2">
      <c r="A111" t="str">
        <f>"JK-"&amp;TEXT(163,"000")</f>
        <v>JK-163</v>
      </c>
      <c r="B111" s="9">
        <v>26000</v>
      </c>
      <c r="C111" s="8">
        <f ca="1">TODAY()-17</f>
        <v>44204</v>
      </c>
    </row>
    <row r="112" spans="1:3" x14ac:dyDescent="0.2">
      <c r="A112" t="str">
        <f>"RT-"&amp;TEXT(15,"000")</f>
        <v>RT-015</v>
      </c>
      <c r="B112" s="9">
        <v>13000</v>
      </c>
    </row>
    <row r="113" spans="1:3" x14ac:dyDescent="0.2">
      <c r="A113" t="str">
        <f>"JT-"&amp;TEXT(11,"000")</f>
        <v>JT-011</v>
      </c>
      <c r="B113" s="9">
        <v>26000</v>
      </c>
      <c r="C113" s="8">
        <f ca="1">TODAY()-17</f>
        <v>44204</v>
      </c>
    </row>
    <row r="114" spans="1:3" x14ac:dyDescent="0.2">
      <c r="A114" t="str">
        <f>"VL-"&amp;TEXT(166,"000")</f>
        <v>VL-166</v>
      </c>
      <c r="B114" s="9">
        <v>29000</v>
      </c>
      <c r="C114" s="8">
        <f ca="1">TODAY()-5</f>
        <v>44216</v>
      </c>
    </row>
    <row r="115" spans="1:3" x14ac:dyDescent="0.2">
      <c r="A115" t="str">
        <f>"GB-"&amp;TEXT(207,"000")</f>
        <v>GB-207</v>
      </c>
      <c r="B115" s="9">
        <v>25000</v>
      </c>
      <c r="C115" s="8">
        <f ca="1">TODAY()-16</f>
        <v>44205</v>
      </c>
    </row>
    <row r="116" spans="1:3" x14ac:dyDescent="0.2">
      <c r="A116" t="str">
        <f>"FA-"&amp;TEXT(138,"000")</f>
        <v>FA-138</v>
      </c>
      <c r="B116" s="9">
        <v>45000</v>
      </c>
      <c r="C116" s="8">
        <f ca="1">TODAY()-8</f>
        <v>44213</v>
      </c>
    </row>
    <row r="117" spans="1:3" x14ac:dyDescent="0.2">
      <c r="A117" t="str">
        <f>"EK-"&amp;TEXT(132,"000")</f>
        <v>EK-132</v>
      </c>
      <c r="B117" s="9">
        <v>15000</v>
      </c>
      <c r="C117" s="8">
        <f ca="1">TODAY()-4</f>
        <v>44217</v>
      </c>
    </row>
    <row r="118" spans="1:3" x14ac:dyDescent="0.2">
      <c r="A118" t="str">
        <f>"EP-"&amp;TEXT(107,"000")</f>
        <v>EP-107</v>
      </c>
      <c r="B118" s="9">
        <v>20000</v>
      </c>
      <c r="C118" s="8">
        <f ca="1">TODAY()-12</f>
        <v>44209</v>
      </c>
    </row>
    <row r="119" spans="1:3" x14ac:dyDescent="0.2">
      <c r="A119" t="str">
        <f>"LK-"&amp;TEXT(243,"000")</f>
        <v>LK-243</v>
      </c>
      <c r="B119" s="9">
        <v>40000</v>
      </c>
    </row>
    <row r="120" spans="1:3" x14ac:dyDescent="0.2">
      <c r="A120" t="str">
        <f>"VU-"&amp;TEXT(96,"000")</f>
        <v>VU-096</v>
      </c>
      <c r="B120" s="9">
        <v>15000</v>
      </c>
      <c r="C120" s="8">
        <f ca="1">TODAY()-21</f>
        <v>44200</v>
      </c>
    </row>
    <row r="121" spans="1:3" x14ac:dyDescent="0.2">
      <c r="A121" t="str">
        <f>"BE-"&amp;TEXT(72,"000")</f>
        <v>BE-072</v>
      </c>
      <c r="B121" s="9">
        <v>20000</v>
      </c>
      <c r="C121" s="8">
        <f ca="1">TODAY()-3</f>
        <v>44218</v>
      </c>
    </row>
    <row r="122" spans="1:3" x14ac:dyDescent="0.2">
      <c r="A122" t="str">
        <f>"CD-"&amp;TEXT(59,"000")</f>
        <v>CD-059</v>
      </c>
      <c r="B122" s="9">
        <v>17000</v>
      </c>
      <c r="C122" s="8">
        <f ca="1">TODAY()-6</f>
        <v>44215</v>
      </c>
    </row>
    <row r="123" spans="1:3" x14ac:dyDescent="0.2">
      <c r="A123" t="str">
        <f>"EC-"&amp;TEXT(147,"000")</f>
        <v>EC-147</v>
      </c>
      <c r="B123" s="9">
        <v>46000</v>
      </c>
      <c r="C123" s="8">
        <f ca="1">TODAY()-22</f>
        <v>44199</v>
      </c>
    </row>
    <row r="124" spans="1:3" x14ac:dyDescent="0.2">
      <c r="A124" t="str">
        <f>"FS-"&amp;TEXT(77,"000")</f>
        <v>FS-077</v>
      </c>
      <c r="B124" s="9">
        <v>22000</v>
      </c>
      <c r="C124" s="8">
        <f ca="1">TODAY()-6</f>
        <v>44215</v>
      </c>
    </row>
    <row r="125" spans="1:3" x14ac:dyDescent="0.2">
      <c r="A125" t="str">
        <f>"IA-"&amp;TEXT(20,"000")</f>
        <v>IA-020</v>
      </c>
      <c r="B125" s="9">
        <v>26000</v>
      </c>
      <c r="C125" s="8">
        <f ca="1">TODAY()-3</f>
        <v>44218</v>
      </c>
    </row>
    <row r="126" spans="1:3" x14ac:dyDescent="0.2">
      <c r="A126" t="str">
        <f>"VU-"&amp;TEXT(79,"000")</f>
        <v>VU-079</v>
      </c>
      <c r="B126" s="9">
        <v>37000</v>
      </c>
      <c r="C126" s="8">
        <f ca="1">TODAY()-3</f>
        <v>44218</v>
      </c>
    </row>
    <row r="127" spans="1:3" x14ac:dyDescent="0.2">
      <c r="A127" t="str">
        <f>"DM-"&amp;TEXT(46,"000")</f>
        <v>DM-046</v>
      </c>
      <c r="B127" s="9">
        <v>22000</v>
      </c>
    </row>
    <row r="128" spans="1:3" x14ac:dyDescent="0.2">
      <c r="A128" t="str">
        <f>"FQ-"&amp;TEXT(175,"000")</f>
        <v>FQ-175</v>
      </c>
      <c r="B128" s="9">
        <v>26000</v>
      </c>
      <c r="C128" s="8">
        <f ca="1">TODAY()-9</f>
        <v>44212</v>
      </c>
    </row>
    <row r="129" spans="1:3" x14ac:dyDescent="0.2">
      <c r="A129" t="str">
        <f>"EE-"&amp;TEXT(140,"000")</f>
        <v>EE-140</v>
      </c>
      <c r="B129" s="9">
        <v>47000</v>
      </c>
      <c r="C129" s="8">
        <f ca="1">TODAY()-19</f>
        <v>44202</v>
      </c>
    </row>
    <row r="130" spans="1:3" x14ac:dyDescent="0.2">
      <c r="A130" t="str">
        <f>"BU-"&amp;TEXT(68,"000")</f>
        <v>BU-068</v>
      </c>
      <c r="B130" s="9">
        <v>21000</v>
      </c>
      <c r="C130" s="8">
        <f ca="1">TODAY()-22</f>
        <v>44199</v>
      </c>
    </row>
    <row r="131" spans="1:3" x14ac:dyDescent="0.2">
      <c r="A131" t="str">
        <f>"IU-"&amp;TEXT(141,"000")</f>
        <v>IU-141</v>
      </c>
      <c r="B131" s="9">
        <v>31000</v>
      </c>
    </row>
    <row r="132" spans="1:3" x14ac:dyDescent="0.2">
      <c r="A132" t="str">
        <f>"LH-"&amp;TEXT(152,"000")</f>
        <v>LH-152</v>
      </c>
      <c r="B132" s="9">
        <v>42000</v>
      </c>
      <c r="C132" s="8">
        <f ca="1">TODAY()-21</f>
        <v>44200</v>
      </c>
    </row>
    <row r="133" spans="1:3" x14ac:dyDescent="0.2">
      <c r="A133" t="str">
        <f>"PT-"&amp;TEXT(87,"000")</f>
        <v>PT-087</v>
      </c>
      <c r="B133" s="9">
        <v>23000</v>
      </c>
      <c r="C133" s="8">
        <f ca="1">TODAY()-19</f>
        <v>44202</v>
      </c>
    </row>
    <row r="134" spans="1:3" x14ac:dyDescent="0.2">
      <c r="A134" t="str">
        <f>"GI-"&amp;TEXT(155,"000")</f>
        <v>GI-155</v>
      </c>
      <c r="B134" s="9">
        <v>31000</v>
      </c>
    </row>
    <row r="135" spans="1:3" x14ac:dyDescent="0.2">
      <c r="A135" t="str">
        <f>"MN-"&amp;TEXT(23,"000")</f>
        <v>MN-023</v>
      </c>
      <c r="B135" s="9">
        <v>36000</v>
      </c>
    </row>
    <row r="136" spans="1:3" x14ac:dyDescent="0.2">
      <c r="A136" t="str">
        <f>"BT-"&amp;TEXT(115,"000")</f>
        <v>BT-115</v>
      </c>
      <c r="B136" s="9">
        <v>29000</v>
      </c>
      <c r="C136" s="8">
        <f ca="1">TODAY()-16</f>
        <v>44205</v>
      </c>
    </row>
    <row r="137" spans="1:3" x14ac:dyDescent="0.2">
      <c r="A137" t="str">
        <f>"GG-"&amp;TEXT(212,"000")</f>
        <v>GG-212</v>
      </c>
      <c r="B137" s="9">
        <v>23000</v>
      </c>
      <c r="C137" s="8">
        <f ca="1">TODAY()-20</f>
        <v>44201</v>
      </c>
    </row>
    <row r="138" spans="1:3" x14ac:dyDescent="0.2">
      <c r="A138" t="str">
        <f>"KS-"&amp;TEXT(25,"000")</f>
        <v>KS-025</v>
      </c>
      <c r="B138" s="9">
        <v>23000</v>
      </c>
      <c r="C138" s="8">
        <f ca="1">TODAY()-12</f>
        <v>44209</v>
      </c>
    </row>
    <row r="139" spans="1:3" x14ac:dyDescent="0.2">
      <c r="A139" t="str">
        <f>"MR-"&amp;TEXT(159,"000")</f>
        <v>MR-159</v>
      </c>
      <c r="B139" s="9">
        <v>19000</v>
      </c>
      <c r="C139" s="8">
        <f ca="1">TODAY()-15</f>
        <v>44206</v>
      </c>
    </row>
    <row r="140" spans="1:3" x14ac:dyDescent="0.2">
      <c r="A140" t="str">
        <f>"SJ-"&amp;TEXT(168,"000")</f>
        <v>SJ-168</v>
      </c>
      <c r="B140" s="9">
        <v>13000</v>
      </c>
      <c r="C140" s="8">
        <f ca="1">TODAY()-4</f>
        <v>44217</v>
      </c>
    </row>
    <row r="141" spans="1:3" x14ac:dyDescent="0.2">
      <c r="A141" t="str">
        <f>"MC-"&amp;TEXT(224,"000")</f>
        <v>MC-224</v>
      </c>
      <c r="B141" s="9">
        <v>44000</v>
      </c>
      <c r="C141" s="8">
        <f ca="1">TODAY()-17</f>
        <v>44204</v>
      </c>
    </row>
    <row r="142" spans="1:3" x14ac:dyDescent="0.2">
      <c r="A142" t="str">
        <f>"EN-"&amp;TEXT(55,"000")</f>
        <v>EN-055</v>
      </c>
      <c r="B142" s="9">
        <v>12000</v>
      </c>
      <c r="C142" s="8">
        <f ca="1">TODAY()-12</f>
        <v>44209</v>
      </c>
    </row>
    <row r="143" spans="1:3" x14ac:dyDescent="0.2">
      <c r="A143" t="str">
        <f>"QG-"&amp;TEXT(130,"000")</f>
        <v>QG-130</v>
      </c>
      <c r="B143" s="9">
        <v>46000</v>
      </c>
      <c r="C143" s="8">
        <f ca="1">TODAY()-9</f>
        <v>44212</v>
      </c>
    </row>
    <row r="144" spans="1:3" x14ac:dyDescent="0.2">
      <c r="A144" t="str">
        <f>"GH-"&amp;TEXT(220,"000")</f>
        <v>GH-220</v>
      </c>
      <c r="B144" s="9">
        <v>24000</v>
      </c>
      <c r="C144" s="8">
        <f ca="1">TODAY()-13</f>
        <v>44208</v>
      </c>
    </row>
    <row r="145" spans="1:3" x14ac:dyDescent="0.2">
      <c r="A145" t="str">
        <f>"KU-"&amp;TEXT(1,"000")</f>
        <v>KU-001</v>
      </c>
      <c r="B145" s="9">
        <v>43000</v>
      </c>
      <c r="C145" s="8">
        <f ca="1">TODAY()-17</f>
        <v>44204</v>
      </c>
    </row>
    <row r="146" spans="1:3" x14ac:dyDescent="0.2">
      <c r="A146" t="str">
        <f>"US-"&amp;TEXT(158,"000")</f>
        <v>US-158</v>
      </c>
      <c r="B146" s="9">
        <v>29000</v>
      </c>
      <c r="C146" s="8">
        <f ca="1">TODAY()-12</f>
        <v>44209</v>
      </c>
    </row>
    <row r="147" spans="1:3" x14ac:dyDescent="0.2">
      <c r="A147" t="str">
        <f>"JH-"&amp;TEXT(231,"000")</f>
        <v>JH-231</v>
      </c>
      <c r="B147" s="9">
        <v>48000</v>
      </c>
      <c r="C147" s="8">
        <f ca="1">TODAY()-6</f>
        <v>44215</v>
      </c>
    </row>
    <row r="148" spans="1:3" x14ac:dyDescent="0.2">
      <c r="A148" t="str">
        <f>"CU-"&amp;TEXT(218,"000")</f>
        <v>CU-218</v>
      </c>
      <c r="B148" s="9">
        <v>35000</v>
      </c>
    </row>
    <row r="149" spans="1:3" x14ac:dyDescent="0.2">
      <c r="A149" t="str">
        <f>"GQ-"&amp;TEXT(170,"000")</f>
        <v>GQ-170</v>
      </c>
      <c r="B149" s="9">
        <v>10000</v>
      </c>
    </row>
    <row r="150" spans="1:3" x14ac:dyDescent="0.2">
      <c r="A150" t="str">
        <f>"EO-"&amp;TEXT(37,"000")</f>
        <v>EO-037</v>
      </c>
      <c r="B150" s="9">
        <v>22000</v>
      </c>
    </row>
    <row r="151" spans="1:3" x14ac:dyDescent="0.2">
      <c r="A151" t="str">
        <f>"BS-"&amp;TEXT(58,"000")</f>
        <v>BS-058</v>
      </c>
      <c r="B151" s="9">
        <v>46000</v>
      </c>
      <c r="C151" s="8">
        <f ca="1">TODAY()-17</f>
        <v>44204</v>
      </c>
    </row>
    <row r="152" spans="1:3" x14ac:dyDescent="0.2">
      <c r="A152" t="str">
        <f>"RM-"&amp;TEXT(22,"000")</f>
        <v>RM-022</v>
      </c>
      <c r="B152" s="9">
        <v>36000</v>
      </c>
    </row>
    <row r="153" spans="1:3" x14ac:dyDescent="0.2">
      <c r="A153" t="str">
        <f>"JN-"&amp;TEXT(121,"000")</f>
        <v>JN-121</v>
      </c>
      <c r="B153" s="9">
        <v>12000</v>
      </c>
      <c r="C153" s="8">
        <f ca="1">TODAY()-17</f>
        <v>44204</v>
      </c>
    </row>
    <row r="154" spans="1:3" x14ac:dyDescent="0.2">
      <c r="A154" t="str">
        <f>"ET-"&amp;TEXT(131,"000")</f>
        <v>ET-131</v>
      </c>
      <c r="B154" s="9">
        <v>22000</v>
      </c>
      <c r="C154" s="8">
        <f ca="1">TODAY()-14</f>
        <v>44207</v>
      </c>
    </row>
    <row r="155" spans="1:3" x14ac:dyDescent="0.2">
      <c r="A155" t="str">
        <f>"ID-"&amp;TEXT(153,"000")</f>
        <v>ID-153</v>
      </c>
      <c r="B155" s="9">
        <v>22000</v>
      </c>
      <c r="C155" s="8">
        <f ca="1">TODAY()-15</f>
        <v>44206</v>
      </c>
    </row>
    <row r="156" spans="1:3" x14ac:dyDescent="0.2">
      <c r="A156" t="str">
        <f>"FF-"&amp;TEXT(143,"000")</f>
        <v>FF-143</v>
      </c>
      <c r="B156" s="9">
        <v>17000</v>
      </c>
      <c r="C156" s="8">
        <f ca="1">TODAY()-18</f>
        <v>44203</v>
      </c>
    </row>
    <row r="157" spans="1:3" x14ac:dyDescent="0.2">
      <c r="A157" t="str">
        <f>"VO-"&amp;TEXT(39,"000")</f>
        <v>VO-039</v>
      </c>
      <c r="B157" s="9">
        <v>16000</v>
      </c>
    </row>
    <row r="158" spans="1:3" x14ac:dyDescent="0.2">
      <c r="A158" t="str">
        <f>"BI-"&amp;TEXT(174,"000")</f>
        <v>BI-174</v>
      </c>
      <c r="B158" s="9">
        <v>10000</v>
      </c>
    </row>
    <row r="159" spans="1:3" x14ac:dyDescent="0.2">
      <c r="A159" t="str">
        <f>"RI-"&amp;TEXT(240,"000")</f>
        <v>RI-240</v>
      </c>
      <c r="B159" s="9">
        <v>23000</v>
      </c>
    </row>
    <row r="160" spans="1:3" x14ac:dyDescent="0.2">
      <c r="A160" t="str">
        <f>"UN-"&amp;TEXT(41,"000")</f>
        <v>UN-041</v>
      </c>
      <c r="B160" s="9">
        <v>16000</v>
      </c>
    </row>
    <row r="161" spans="1:3" x14ac:dyDescent="0.2">
      <c r="A161" t="str">
        <f>"OV-"&amp;TEXT(211,"000")</f>
        <v>OV-211</v>
      </c>
      <c r="B161" s="9">
        <v>40000</v>
      </c>
      <c r="C161" s="8">
        <f ca="1">TODAY()-17</f>
        <v>44204</v>
      </c>
    </row>
    <row r="162" spans="1:3" x14ac:dyDescent="0.2">
      <c r="A162" t="str">
        <f>"FT-"&amp;TEXT(235,"000")</f>
        <v>FT-235</v>
      </c>
      <c r="B162" s="9">
        <v>14000</v>
      </c>
    </row>
    <row r="163" spans="1:3" x14ac:dyDescent="0.2">
      <c r="A163" t="str">
        <f>"GD-"&amp;TEXT(145,"000")</f>
        <v>GD-145</v>
      </c>
      <c r="B163" s="9">
        <v>39000</v>
      </c>
      <c r="C163" s="8">
        <f ca="1">TODAY()-11</f>
        <v>44210</v>
      </c>
    </row>
    <row r="164" spans="1:3" x14ac:dyDescent="0.2">
      <c r="A164" t="str">
        <f>"IP-"&amp;TEXT(31,"000")</f>
        <v>IP-031</v>
      </c>
      <c r="B164" s="9">
        <v>12000</v>
      </c>
      <c r="C164" s="8">
        <f ca="1">TODAY()-5</f>
        <v>44216</v>
      </c>
    </row>
    <row r="165" spans="1:3" x14ac:dyDescent="0.2">
      <c r="A165" t="str">
        <f>"LL-"&amp;TEXT(8,"000")</f>
        <v>LL-008</v>
      </c>
      <c r="B165" s="9">
        <v>22000</v>
      </c>
    </row>
    <row r="166" spans="1:3" x14ac:dyDescent="0.2">
      <c r="A166" t="str">
        <f>"UA-"&amp;TEXT(214,"000")</f>
        <v>UA-214</v>
      </c>
      <c r="B166" s="9">
        <v>31000</v>
      </c>
      <c r="C166" s="8">
        <f ca="1">TODAY()-8</f>
        <v>44213</v>
      </c>
    </row>
    <row r="167" spans="1:3" x14ac:dyDescent="0.2">
      <c r="A167" t="str">
        <f>"CN-"&amp;TEXT(102,"000")</f>
        <v>CN-102</v>
      </c>
      <c r="B167" s="9">
        <v>19000</v>
      </c>
    </row>
    <row r="168" spans="1:3" x14ac:dyDescent="0.2">
      <c r="A168" t="str">
        <f>"SR-"&amp;TEXT(104,"000")</f>
        <v>SR-104</v>
      </c>
      <c r="B168" s="9">
        <v>22000</v>
      </c>
    </row>
    <row r="169" spans="1:3" x14ac:dyDescent="0.2">
      <c r="A169" t="str">
        <f>"JD-"&amp;TEXT(197,"000")</f>
        <v>JD-197</v>
      </c>
      <c r="B169" s="9">
        <v>44000</v>
      </c>
      <c r="C169" s="8">
        <f ca="1">TODAY()-4</f>
        <v>44217</v>
      </c>
    </row>
    <row r="170" spans="1:3" x14ac:dyDescent="0.2">
      <c r="A170" t="str">
        <f>"HN-"&amp;TEXT(109,"000")</f>
        <v>HN-109</v>
      </c>
      <c r="B170" s="9">
        <v>48000</v>
      </c>
      <c r="C170" s="8">
        <f ca="1">TODAY()-20</f>
        <v>44201</v>
      </c>
    </row>
    <row r="171" spans="1:3" x14ac:dyDescent="0.2">
      <c r="A171" t="str">
        <f>"BB-"&amp;TEXT(10,"000")</f>
        <v>BB-010</v>
      </c>
      <c r="B171" s="9">
        <v>11000</v>
      </c>
      <c r="C171" s="8">
        <f ca="1">TODAY()-2</f>
        <v>44219</v>
      </c>
    </row>
    <row r="172" spans="1:3" x14ac:dyDescent="0.2">
      <c r="A172" t="str">
        <f>"TR-"&amp;TEXT(43,"000")</f>
        <v>TR-043</v>
      </c>
      <c r="B172" s="9">
        <v>48000</v>
      </c>
    </row>
    <row r="173" spans="1:3" x14ac:dyDescent="0.2">
      <c r="A173" t="str">
        <f>"PB-"&amp;TEXT(26,"000")</f>
        <v>PB-026</v>
      </c>
      <c r="B173" s="9">
        <v>35000</v>
      </c>
      <c r="C173" s="8">
        <f ca="1">TODAY()-14</f>
        <v>44207</v>
      </c>
    </row>
    <row r="174" spans="1:3" x14ac:dyDescent="0.2">
      <c r="A174" t="str">
        <f>"VL-"&amp;TEXT(165,"000")</f>
        <v>VL-165</v>
      </c>
      <c r="B174" s="9">
        <v>29000</v>
      </c>
      <c r="C174" s="8">
        <f ca="1">TODAY()-15</f>
        <v>44206</v>
      </c>
    </row>
    <row r="175" spans="1:3" x14ac:dyDescent="0.2">
      <c r="A175" t="str">
        <f>"IB-"&amp;TEXT(19,"000")</f>
        <v>IB-019</v>
      </c>
      <c r="B175" s="9">
        <v>34000</v>
      </c>
      <c r="C175" s="8">
        <f ca="1">TODAY()-15</f>
        <v>44206</v>
      </c>
    </row>
    <row r="176" spans="1:3" x14ac:dyDescent="0.2">
      <c r="A176" t="str">
        <f>"TS-"&amp;TEXT(248,"000")</f>
        <v>TS-248</v>
      </c>
      <c r="B176" s="9">
        <v>43000</v>
      </c>
      <c r="C176" s="8">
        <f ca="1">TODAY()-20</f>
        <v>44201</v>
      </c>
    </row>
    <row r="177" spans="1:3" x14ac:dyDescent="0.2">
      <c r="A177" t="str">
        <f>"BO-"&amp;TEXT(139,"000")</f>
        <v>BO-139</v>
      </c>
      <c r="B177" s="9">
        <v>21000</v>
      </c>
      <c r="C177" s="8">
        <f ca="1">TODAY()-18</f>
        <v>44203</v>
      </c>
    </row>
    <row r="178" spans="1:3" x14ac:dyDescent="0.2">
      <c r="A178" t="str">
        <f>"SL-"&amp;TEXT(215,"000")</f>
        <v>SL-215</v>
      </c>
      <c r="B178" s="9">
        <v>17000</v>
      </c>
      <c r="C178" s="8">
        <f ca="1">TODAY()-4</f>
        <v>44217</v>
      </c>
    </row>
    <row r="179" spans="1:3" x14ac:dyDescent="0.2">
      <c r="A179" t="str">
        <f>"UE-"&amp;TEXT(193,"000")</f>
        <v>UE-193</v>
      </c>
      <c r="B179" s="9">
        <v>35000</v>
      </c>
      <c r="C179" s="8">
        <f ca="1">TODAY()-13</f>
        <v>44208</v>
      </c>
    </row>
    <row r="180" spans="1:3" x14ac:dyDescent="0.2">
      <c r="A180" t="str">
        <f>"RA-"&amp;TEXT(86,"000")</f>
        <v>RA-086</v>
      </c>
      <c r="B180" s="9">
        <v>41000</v>
      </c>
      <c r="C180" s="8">
        <f ca="1">TODAY()-18</f>
        <v>44203</v>
      </c>
    </row>
    <row r="181" spans="1:3" x14ac:dyDescent="0.2">
      <c r="A181" t="str">
        <f>"EP-"&amp;TEXT(60,"000")</f>
        <v>EP-060</v>
      </c>
      <c r="B181" s="9">
        <v>49000</v>
      </c>
      <c r="C181" s="8">
        <f ca="1">TODAY()-18</f>
        <v>44203</v>
      </c>
    </row>
    <row r="182" spans="1:3" x14ac:dyDescent="0.2">
      <c r="A182" t="str">
        <f>"JQ-"&amp;TEXT(114,"000")</f>
        <v>JQ-114</v>
      </c>
      <c r="B182" s="9">
        <v>40000</v>
      </c>
      <c r="C182" s="8">
        <f ca="1">TODAY()-7</f>
        <v>44214</v>
      </c>
    </row>
    <row r="183" spans="1:3" x14ac:dyDescent="0.2">
      <c r="A183" t="str">
        <f>"BF-"&amp;TEXT(134,"000")</f>
        <v>BF-134</v>
      </c>
      <c r="B183" s="9">
        <v>31000</v>
      </c>
    </row>
    <row r="184" spans="1:3" x14ac:dyDescent="0.2">
      <c r="A184" t="str">
        <f>"EJ-"&amp;TEXT(202,"000")</f>
        <v>EJ-202</v>
      </c>
      <c r="B184" s="9">
        <v>37000</v>
      </c>
    </row>
    <row r="185" spans="1:3" x14ac:dyDescent="0.2">
      <c r="A185" t="str">
        <f>"VD-"&amp;TEXT(164,"000")</f>
        <v>VD-164</v>
      </c>
      <c r="B185" s="9">
        <v>46000</v>
      </c>
      <c r="C185" s="8">
        <f ca="1">TODAY()-19</f>
        <v>44202</v>
      </c>
    </row>
    <row r="186" spans="1:3" x14ac:dyDescent="0.2">
      <c r="A186" t="str">
        <f>"NS-"&amp;TEXT(63,"000")</f>
        <v>NS-063</v>
      </c>
      <c r="B186" s="9">
        <v>25000</v>
      </c>
    </row>
    <row r="187" spans="1:3" x14ac:dyDescent="0.2">
      <c r="A187" t="str">
        <f>"GV-"&amp;TEXT(229,"000")</f>
        <v>GV-229</v>
      </c>
      <c r="B187" s="9">
        <v>13000</v>
      </c>
    </row>
    <row r="188" spans="1:3" x14ac:dyDescent="0.2">
      <c r="A188" t="str">
        <f>"FR-"&amp;TEXT(179,"000")</f>
        <v>FR-179</v>
      </c>
      <c r="B188" s="9">
        <v>35000</v>
      </c>
    </row>
    <row r="189" spans="1:3" x14ac:dyDescent="0.2">
      <c r="A189" t="str">
        <f>"DL-"&amp;TEXT(225,"000")</f>
        <v>DL-225</v>
      </c>
      <c r="B189" s="9">
        <v>39000</v>
      </c>
      <c r="C189" s="8">
        <f ca="1">TODAY()-5</f>
        <v>44216</v>
      </c>
    </row>
    <row r="190" spans="1:3" x14ac:dyDescent="0.2">
      <c r="A190" t="str">
        <f>"IV-"&amp;TEXT(53,"000")</f>
        <v>IV-053</v>
      </c>
      <c r="B190" s="9">
        <v>43000</v>
      </c>
      <c r="C190" s="8">
        <f ca="1">TODAY()-13</f>
        <v>44208</v>
      </c>
    </row>
    <row r="191" spans="1:3" x14ac:dyDescent="0.2">
      <c r="A191" t="str">
        <f>"SL-"&amp;TEXT(246,"000")</f>
        <v>SL-246</v>
      </c>
      <c r="B191" s="9">
        <v>38000</v>
      </c>
    </row>
    <row r="192" spans="1:3" x14ac:dyDescent="0.2">
      <c r="A192" t="str">
        <f>"PG-"&amp;TEXT(233,"000")</f>
        <v>PG-233</v>
      </c>
      <c r="B192" s="9">
        <v>16000</v>
      </c>
      <c r="C192" s="8">
        <f ca="1">TODAY()-5</f>
        <v>44216</v>
      </c>
    </row>
    <row r="193" spans="1:3" x14ac:dyDescent="0.2">
      <c r="A193" t="str">
        <f>"DB-"&amp;TEXT(237,"000")</f>
        <v>DB-237</v>
      </c>
      <c r="B193" s="9">
        <v>46000</v>
      </c>
      <c r="C193" s="8">
        <f ca="1">TODAY()-9</f>
        <v>44212</v>
      </c>
    </row>
    <row r="194" spans="1:3" x14ac:dyDescent="0.2">
      <c r="A194" t="str">
        <f>"MG-"&amp;TEXT(162,"000")</f>
        <v>MG-162</v>
      </c>
      <c r="B194" s="9">
        <v>39000</v>
      </c>
      <c r="C194" s="8">
        <f ca="1">TODAY()-10</f>
        <v>44211</v>
      </c>
    </row>
    <row r="195" spans="1:3" x14ac:dyDescent="0.2">
      <c r="A195" t="str">
        <f>"NV-"&amp;TEXT(126,"000")</f>
        <v>NV-126</v>
      </c>
      <c r="B195" s="9">
        <v>31000</v>
      </c>
      <c r="C195" s="8">
        <f ca="1">TODAY()-22</f>
        <v>44199</v>
      </c>
    </row>
    <row r="196" spans="1:3" x14ac:dyDescent="0.2">
      <c r="A196" t="str">
        <f>"LM-"&amp;TEXT(49,"000")</f>
        <v>LM-049</v>
      </c>
      <c r="B196" s="9">
        <v>40000</v>
      </c>
      <c r="C196" s="8">
        <f ca="1">TODAY()-17</f>
        <v>44204</v>
      </c>
    </row>
    <row r="197" spans="1:3" x14ac:dyDescent="0.2">
      <c r="A197" t="str">
        <f>"HS-"&amp;TEXT(32,"000")</f>
        <v>HS-032</v>
      </c>
      <c r="B197" s="9">
        <v>30000</v>
      </c>
      <c r="C197" s="8">
        <f ca="1">TODAY()-5</f>
        <v>44216</v>
      </c>
    </row>
    <row r="198" spans="1:3" x14ac:dyDescent="0.2">
      <c r="A198" t="str">
        <f>"NB-"&amp;TEXT(38,"000")</f>
        <v>NB-038</v>
      </c>
      <c r="B198" s="9">
        <v>18000</v>
      </c>
      <c r="C198" s="8">
        <f ca="1">TODAY()-18</f>
        <v>44203</v>
      </c>
    </row>
    <row r="199" spans="1:3" x14ac:dyDescent="0.2">
      <c r="A199" t="str">
        <f>"IQ-"&amp;TEXT(110,"000")</f>
        <v>IQ-110</v>
      </c>
      <c r="B199" s="9">
        <v>21000</v>
      </c>
      <c r="C199" s="8">
        <f ca="1">TODAY()-5</f>
        <v>44216</v>
      </c>
    </row>
    <row r="200" spans="1:3" x14ac:dyDescent="0.2">
      <c r="A200" t="str">
        <f>"EP-"&amp;TEXT(94,"000")</f>
        <v>EP-094</v>
      </c>
      <c r="B200" s="9">
        <v>19000</v>
      </c>
    </row>
    <row r="201" spans="1:3" x14ac:dyDescent="0.2">
      <c r="A201" t="str">
        <f>"PG-"&amp;TEXT(28,"000")</f>
        <v>PG-028</v>
      </c>
      <c r="B201" s="9">
        <v>15000</v>
      </c>
    </row>
    <row r="202" spans="1:3" x14ac:dyDescent="0.2">
      <c r="A202" t="str">
        <f>"ED-"&amp;TEXT(239,"000")</f>
        <v>ED-239</v>
      </c>
      <c r="B202" s="9">
        <v>21000</v>
      </c>
      <c r="C202" s="8">
        <f ca="1">TODAY()-3</f>
        <v>44218</v>
      </c>
    </row>
    <row r="203" spans="1:3" x14ac:dyDescent="0.2">
      <c r="A203" t="str">
        <f>"IB-"&amp;TEXT(50,"000")</f>
        <v>IB-050</v>
      </c>
      <c r="B203" s="9">
        <v>23000</v>
      </c>
      <c r="C203" s="8">
        <f ca="1">TODAY()-8</f>
        <v>44213</v>
      </c>
    </row>
    <row r="204" spans="1:3" x14ac:dyDescent="0.2">
      <c r="A204" t="str">
        <f>"AT-"&amp;TEXT(90,"000")</f>
        <v>AT-090</v>
      </c>
      <c r="B204" s="9">
        <v>44000</v>
      </c>
      <c r="C204" s="8">
        <f ca="1">TODAY()-12</f>
        <v>44209</v>
      </c>
    </row>
    <row r="205" spans="1:3" x14ac:dyDescent="0.2">
      <c r="A205" t="str">
        <f>"DL-"&amp;TEXT(222,"000")</f>
        <v>DL-222</v>
      </c>
      <c r="B205" s="9">
        <v>46000</v>
      </c>
    </row>
    <row r="206" spans="1:3" x14ac:dyDescent="0.2">
      <c r="A206" t="str">
        <f>"JR-"&amp;TEXT(201,"000")</f>
        <v>JR-201</v>
      </c>
      <c r="B206" s="9">
        <v>26000</v>
      </c>
      <c r="C206" s="8">
        <f ca="1">TODAY()-21</f>
        <v>44200</v>
      </c>
    </row>
    <row r="207" spans="1:3" x14ac:dyDescent="0.2">
      <c r="A207" t="str">
        <f>"HO-"&amp;TEXT(99,"000")</f>
        <v>HO-099</v>
      </c>
      <c r="B207" s="9">
        <v>17000</v>
      </c>
      <c r="C207" s="8">
        <f ca="1">TODAY()-22</f>
        <v>44199</v>
      </c>
    </row>
    <row r="208" spans="1:3" x14ac:dyDescent="0.2">
      <c r="A208" t="str">
        <f>"JT-"&amp;TEXT(232,"000")</f>
        <v>JT-232</v>
      </c>
      <c r="B208" s="9">
        <v>29000</v>
      </c>
    </row>
    <row r="209" spans="1:3" x14ac:dyDescent="0.2">
      <c r="A209" t="str">
        <f>"VQ-"&amp;TEXT(247,"000")</f>
        <v>VQ-247</v>
      </c>
      <c r="B209" s="9">
        <v>26000</v>
      </c>
      <c r="C209" s="8">
        <f ca="1">TODAY()-11</f>
        <v>44210</v>
      </c>
    </row>
    <row r="210" spans="1:3" x14ac:dyDescent="0.2">
      <c r="A210" t="str">
        <f>"SE-"&amp;TEXT(173,"000")</f>
        <v>SE-173</v>
      </c>
      <c r="B210" s="9">
        <v>34000</v>
      </c>
      <c r="C210" s="8">
        <f ca="1">TODAY()-20</f>
        <v>44201</v>
      </c>
    </row>
    <row r="211" spans="1:3" x14ac:dyDescent="0.2">
      <c r="A211" t="str">
        <f>"OR-"&amp;TEXT(74,"000")</f>
        <v>OR-074</v>
      </c>
      <c r="B211" s="9">
        <v>27000</v>
      </c>
      <c r="C211" s="8">
        <f ca="1">TODAY()-5</f>
        <v>44216</v>
      </c>
    </row>
    <row r="212" spans="1:3" x14ac:dyDescent="0.2">
      <c r="A212" t="str">
        <f>"IH-"&amp;TEXT(181,"000")</f>
        <v>IH-181</v>
      </c>
      <c r="B212" s="9">
        <v>48000</v>
      </c>
    </row>
    <row r="213" spans="1:3" x14ac:dyDescent="0.2">
      <c r="A213" t="str">
        <f>"OT-"&amp;TEXT(82,"000")</f>
        <v>OT-082</v>
      </c>
      <c r="B213" s="9">
        <v>19000</v>
      </c>
    </row>
    <row r="214" spans="1:3" x14ac:dyDescent="0.2">
      <c r="A214" t="str">
        <f>"CT-"&amp;TEXT(119,"000")</f>
        <v>CT-119</v>
      </c>
      <c r="B214" s="9">
        <v>44000</v>
      </c>
      <c r="C214" s="8">
        <f ca="1">TODAY()-17</f>
        <v>44204</v>
      </c>
    </row>
    <row r="215" spans="1:3" x14ac:dyDescent="0.2">
      <c r="A215" t="str">
        <f>"OB-"&amp;TEXT(91,"000")</f>
        <v>OB-091</v>
      </c>
      <c r="B215" s="9">
        <v>32000</v>
      </c>
      <c r="C215" s="8">
        <f ca="1">TODAY()-6</f>
        <v>44215</v>
      </c>
    </row>
    <row r="216" spans="1:3" x14ac:dyDescent="0.2">
      <c r="A216" t="str">
        <f>"CB-"&amp;TEXT(190,"000")</f>
        <v>CB-190</v>
      </c>
      <c r="B216" s="9">
        <v>38000</v>
      </c>
      <c r="C216" s="8">
        <f ca="1">TODAY()-3</f>
        <v>44218</v>
      </c>
    </row>
    <row r="217" spans="1:3" x14ac:dyDescent="0.2">
      <c r="A217" t="str">
        <f>"QI-"&amp;TEXT(169,"000")</f>
        <v>QI-169</v>
      </c>
      <c r="B217" s="9">
        <v>28000</v>
      </c>
      <c r="C217" s="8">
        <f ca="1">TODAY()-21</f>
        <v>44200</v>
      </c>
    </row>
    <row r="218" spans="1:3" x14ac:dyDescent="0.2">
      <c r="A218" t="str">
        <f>"ET-"&amp;TEXT(196,"000")</f>
        <v>ET-196</v>
      </c>
      <c r="B218" s="9">
        <v>15000</v>
      </c>
    </row>
    <row r="219" spans="1:3" x14ac:dyDescent="0.2">
      <c r="A219" t="str">
        <f>"QI-"&amp;TEXT(151,"000")</f>
        <v>QI-151</v>
      </c>
      <c r="B219" s="9">
        <v>20000</v>
      </c>
      <c r="C219" s="8">
        <f ca="1">TODAY()-10</f>
        <v>44211</v>
      </c>
    </row>
    <row r="220" spans="1:3" x14ac:dyDescent="0.2">
      <c r="A220" t="str">
        <f>"GE-"&amp;TEXT(113,"000")</f>
        <v>GE-113</v>
      </c>
      <c r="B220" s="9">
        <v>21000</v>
      </c>
      <c r="C220" s="8">
        <f ca="1">TODAY()-11</f>
        <v>44210</v>
      </c>
    </row>
    <row r="221" spans="1:3" x14ac:dyDescent="0.2">
      <c r="A221" t="str">
        <f>"PE-"&amp;TEXT(106,"000")</f>
        <v>PE-106</v>
      </c>
      <c r="B221" s="9">
        <v>34000</v>
      </c>
      <c r="C221" s="8">
        <f ca="1">TODAY()-3</f>
        <v>44218</v>
      </c>
    </row>
    <row r="222" spans="1:3" x14ac:dyDescent="0.2">
      <c r="A222" t="str">
        <f>"VD-"&amp;TEXT(67,"000")</f>
        <v>VD-067</v>
      </c>
      <c r="B222" s="9">
        <v>49000</v>
      </c>
    </row>
    <row r="223" spans="1:3" x14ac:dyDescent="0.2">
      <c r="A223" t="str">
        <f>"UH-"&amp;TEXT(71,"000")</f>
        <v>UH-071</v>
      </c>
      <c r="B223" s="9">
        <v>20000</v>
      </c>
      <c r="C223" s="8">
        <f ca="1">TODAY()-3</f>
        <v>44218</v>
      </c>
    </row>
    <row r="224" spans="1:3" x14ac:dyDescent="0.2">
      <c r="A224" t="str">
        <f>"NV-"&amp;TEXT(185,"000")</f>
        <v>NV-185</v>
      </c>
      <c r="B224" s="9">
        <v>34000</v>
      </c>
      <c r="C224" s="8">
        <f ca="1">TODAY()-12</f>
        <v>44209</v>
      </c>
    </row>
    <row r="225" spans="1:3" x14ac:dyDescent="0.2">
      <c r="A225" t="str">
        <f>"RT-"&amp;TEXT(172,"000")</f>
        <v>RT-172</v>
      </c>
      <c r="B225" s="9">
        <v>42000</v>
      </c>
    </row>
    <row r="226" spans="1:3" x14ac:dyDescent="0.2">
      <c r="A226" t="str">
        <f>"BK-"&amp;TEXT(217,"000")</f>
        <v>BK-217</v>
      </c>
      <c r="B226" s="9">
        <v>25000</v>
      </c>
    </row>
    <row r="227" spans="1:3" x14ac:dyDescent="0.2">
      <c r="A227" t="str">
        <f>"MG-"&amp;TEXT(154,"000")</f>
        <v>MG-154</v>
      </c>
      <c r="B227" s="9">
        <v>47000</v>
      </c>
      <c r="C227" s="8">
        <f ca="1">TODAY()-4</f>
        <v>44217</v>
      </c>
    </row>
    <row r="228" spans="1:3" x14ac:dyDescent="0.2">
      <c r="A228" t="str">
        <f>"HO-"&amp;TEXT(92,"000")</f>
        <v>HO-092</v>
      </c>
      <c r="B228" s="9">
        <v>20000</v>
      </c>
    </row>
    <row r="229" spans="1:3" x14ac:dyDescent="0.2">
      <c r="A229" t="str">
        <f>"SB-"&amp;TEXT(64,"000")</f>
        <v>SB-064</v>
      </c>
      <c r="B229" s="9">
        <v>46000</v>
      </c>
      <c r="C229" s="8">
        <f ca="1">TODAY()-9</f>
        <v>44212</v>
      </c>
    </row>
    <row r="230" spans="1:3" x14ac:dyDescent="0.2">
      <c r="A230" t="str">
        <f>"CQ-"&amp;TEXT(35,"000")</f>
        <v>CQ-035</v>
      </c>
      <c r="B230" s="9">
        <v>30000</v>
      </c>
    </row>
    <row r="231" spans="1:3" x14ac:dyDescent="0.2">
      <c r="A231" t="str">
        <f>"FQ-"&amp;TEXT(30,"000")</f>
        <v>FQ-030</v>
      </c>
      <c r="B231" s="9">
        <v>46000</v>
      </c>
    </row>
    <row r="232" spans="1:3" x14ac:dyDescent="0.2">
      <c r="A232" t="str">
        <f>"VV-"&amp;TEXT(209,"000")</f>
        <v>VV-209</v>
      </c>
      <c r="B232" s="9">
        <v>23000</v>
      </c>
      <c r="C232" s="8">
        <f ca="1">TODAY()-4</f>
        <v>44217</v>
      </c>
    </row>
    <row r="233" spans="1:3" x14ac:dyDescent="0.2">
      <c r="A233" t="str">
        <f>"BB-"&amp;TEXT(216,"000")</f>
        <v>BB-216</v>
      </c>
      <c r="B233" s="9">
        <v>24000</v>
      </c>
    </row>
    <row r="234" spans="1:3" x14ac:dyDescent="0.2">
      <c r="A234" t="str">
        <f>"SL-"&amp;TEXT(88,"000")</f>
        <v>SL-088</v>
      </c>
      <c r="B234" s="9">
        <v>45000</v>
      </c>
    </row>
    <row r="235" spans="1:3" x14ac:dyDescent="0.2">
      <c r="A235" t="str">
        <f>"IC-"&amp;TEXT(206,"000")</f>
        <v>IC-206</v>
      </c>
      <c r="B235" s="9">
        <v>15000</v>
      </c>
      <c r="C235" s="8">
        <f ca="1">TODAY()-6</f>
        <v>44215</v>
      </c>
    </row>
    <row r="236" spans="1:3" x14ac:dyDescent="0.2">
      <c r="A236" t="str">
        <f>"UJ-"&amp;TEXT(75,"000")</f>
        <v>UJ-075</v>
      </c>
      <c r="B236" s="9">
        <v>41000</v>
      </c>
      <c r="C236" s="8">
        <f ca="1">TODAY()-21</f>
        <v>44200</v>
      </c>
    </row>
    <row r="237" spans="1:3" x14ac:dyDescent="0.2">
      <c r="A237" t="str">
        <f>"FT-"&amp;TEXT(116,"000")</f>
        <v>FT-116</v>
      </c>
      <c r="B237" s="9">
        <v>49000</v>
      </c>
    </row>
    <row r="238" spans="1:3" x14ac:dyDescent="0.2">
      <c r="A238" t="str">
        <f>"NN-"&amp;TEXT(97,"000")</f>
        <v>NN-097</v>
      </c>
      <c r="B238" s="9">
        <v>40000</v>
      </c>
      <c r="C238" s="8">
        <f ca="1">TODAY()-16</f>
        <v>44205</v>
      </c>
    </row>
    <row r="239" spans="1:3" x14ac:dyDescent="0.2">
      <c r="A239" t="str">
        <f>"QV-"&amp;TEXT(57,"000")</f>
        <v>QV-057</v>
      </c>
      <c r="B239" s="9">
        <v>32000</v>
      </c>
    </row>
    <row r="240" spans="1:3" x14ac:dyDescent="0.2">
      <c r="A240" t="str">
        <f>"KN-"&amp;TEXT(241,"000")</f>
        <v>KN-241</v>
      </c>
      <c r="B240" s="9">
        <v>43000</v>
      </c>
      <c r="C240" s="8">
        <f ca="1">TODAY()-16</f>
        <v>44205</v>
      </c>
    </row>
    <row r="241" spans="1:3" x14ac:dyDescent="0.2">
      <c r="A241" t="str">
        <f>"DO-"&amp;TEXT(36,"000")</f>
        <v>DO-036</v>
      </c>
      <c r="B241" s="9">
        <v>37000</v>
      </c>
    </row>
    <row r="242" spans="1:3" x14ac:dyDescent="0.2">
      <c r="A242" t="str">
        <f>"JK-"&amp;TEXT(105,"000")</f>
        <v>JK-105</v>
      </c>
      <c r="B242" s="9">
        <v>47000</v>
      </c>
    </row>
    <row r="243" spans="1:3" x14ac:dyDescent="0.2">
      <c r="A243" t="str">
        <f>"KG-"&amp;TEXT(133,"000")</f>
        <v>KG-133</v>
      </c>
      <c r="B243" s="9">
        <v>25000</v>
      </c>
      <c r="C243" s="8">
        <f ca="1">TODAY()-6</f>
        <v>44215</v>
      </c>
    </row>
    <row r="244" spans="1:3" x14ac:dyDescent="0.2">
      <c r="A244" t="str">
        <f>"SF-"&amp;TEXT(226,"000")</f>
        <v>SF-226</v>
      </c>
      <c r="B244" s="9">
        <v>33000</v>
      </c>
    </row>
    <row r="245" spans="1:3" x14ac:dyDescent="0.2">
      <c r="A245" t="str">
        <f>"ND-"&amp;TEXT(21,"000")</f>
        <v>ND-021</v>
      </c>
      <c r="B245" s="9">
        <v>32000</v>
      </c>
      <c r="C245" s="8">
        <f ca="1">TODAY()-20</f>
        <v>44201</v>
      </c>
    </row>
    <row r="246" spans="1:3" x14ac:dyDescent="0.2">
      <c r="A246" t="str">
        <f>"AN-"&amp;TEXT(100,"000")</f>
        <v>AN-100</v>
      </c>
      <c r="B246" s="9">
        <v>15000</v>
      </c>
      <c r="C246" s="8">
        <f ca="1">TODAY()-10</f>
        <v>44211</v>
      </c>
    </row>
    <row r="247" spans="1:3" x14ac:dyDescent="0.2">
      <c r="A247" t="str">
        <f>"CG-"&amp;TEXT(149,"000")</f>
        <v>CG-149</v>
      </c>
      <c r="B247" s="9">
        <v>23000</v>
      </c>
    </row>
    <row r="248" spans="1:3" x14ac:dyDescent="0.2">
      <c r="A248" t="str">
        <f>"JU-"&amp;TEXT(191,"000")</f>
        <v>JU-191</v>
      </c>
      <c r="B248" s="9">
        <v>44000</v>
      </c>
      <c r="C248" s="8">
        <f ca="1">TODAY()-22</f>
        <v>44199</v>
      </c>
    </row>
    <row r="249" spans="1:3" x14ac:dyDescent="0.2">
      <c r="A249" t="str">
        <f>"RT-"&amp;TEXT(157,"000")</f>
        <v>RT-157</v>
      </c>
      <c r="B249" s="9">
        <v>49000</v>
      </c>
    </row>
    <row r="250" spans="1:3" x14ac:dyDescent="0.2">
      <c r="A250" t="str">
        <f>"GH-"&amp;TEXT(228,"000")</f>
        <v>GH-228</v>
      </c>
      <c r="B250" s="9">
        <v>11000</v>
      </c>
      <c r="C250" s="8">
        <f ca="1">TODAY()-4</f>
        <v>44217</v>
      </c>
    </row>
    <row r="251" spans="1:3" x14ac:dyDescent="0.2">
      <c r="A251" t="str">
        <f>"LP-"&amp;TEXT(188,"000")</f>
        <v>LP-188</v>
      </c>
      <c r="B251" s="9">
        <v>16000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8"/>
  <sheetViews>
    <sheetView workbookViewId="0">
      <selection activeCell="K27" sqref="K27"/>
    </sheetView>
  </sheetViews>
  <sheetFormatPr defaultRowHeight="12" x14ac:dyDescent="0.2"/>
  <cols>
    <col min="1" max="1" width="19" bestFit="1" customWidth="1"/>
    <col min="2" max="2" width="15.83203125" customWidth="1"/>
    <col min="3" max="3" width="10.83203125" customWidth="1"/>
    <col min="5" max="5" width="10.83203125" customWidth="1"/>
  </cols>
  <sheetData>
    <row r="1" spans="1:7" x14ac:dyDescent="0.2">
      <c r="A1" s="1" t="s">
        <v>67</v>
      </c>
      <c r="B1" s="1" t="s">
        <v>68</v>
      </c>
      <c r="C1" s="1" t="s">
        <v>60</v>
      </c>
      <c r="D1" s="1" t="s">
        <v>69</v>
      </c>
      <c r="E1" s="1" t="s">
        <v>70</v>
      </c>
    </row>
    <row r="2" spans="1:7" x14ac:dyDescent="0.2">
      <c r="A2" s="10" t="s">
        <v>71</v>
      </c>
      <c r="B2" s="11">
        <v>17911054380</v>
      </c>
      <c r="C2" s="9">
        <v>1169000</v>
      </c>
      <c r="D2">
        <v>2</v>
      </c>
      <c r="E2" s="9"/>
    </row>
    <row r="3" spans="1:7" x14ac:dyDescent="0.2">
      <c r="A3" s="10" t="s">
        <v>72</v>
      </c>
      <c r="B3" s="11">
        <v>28601026148</v>
      </c>
      <c r="C3" s="9">
        <v>374000</v>
      </c>
      <c r="D3">
        <v>1</v>
      </c>
      <c r="E3" s="9"/>
      <c r="G3" s="3" t="s">
        <v>73</v>
      </c>
    </row>
    <row r="4" spans="1:7" x14ac:dyDescent="0.2">
      <c r="A4" s="10" t="s">
        <v>74</v>
      </c>
      <c r="B4" s="11">
        <v>16708253406</v>
      </c>
      <c r="C4" s="9">
        <v>1622000</v>
      </c>
      <c r="D4">
        <v>3</v>
      </c>
      <c r="E4" s="9"/>
      <c r="G4" s="3" t="s">
        <v>75</v>
      </c>
    </row>
    <row r="5" spans="1:7" x14ac:dyDescent="0.2">
      <c r="A5" s="10" t="s">
        <v>76</v>
      </c>
      <c r="B5" s="11">
        <v>27604189152</v>
      </c>
      <c r="C5" s="9">
        <v>367000</v>
      </c>
      <c r="D5">
        <v>1</v>
      </c>
      <c r="E5" s="9"/>
      <c r="G5" s="3" t="s">
        <v>77</v>
      </c>
    </row>
    <row r="6" spans="1:7" x14ac:dyDescent="0.2">
      <c r="A6" s="10" t="s">
        <v>78</v>
      </c>
      <c r="B6" s="11">
        <v>28407172067</v>
      </c>
      <c r="C6" s="9">
        <v>562000</v>
      </c>
      <c r="D6">
        <v>1</v>
      </c>
      <c r="E6" s="9"/>
      <c r="G6" s="3" t="s">
        <v>79</v>
      </c>
    </row>
    <row r="7" spans="1:7" x14ac:dyDescent="0.2">
      <c r="A7" s="10" t="s">
        <v>80</v>
      </c>
      <c r="B7" s="11">
        <v>16606023257</v>
      </c>
      <c r="C7" s="9">
        <v>1733000</v>
      </c>
      <c r="D7">
        <v>3</v>
      </c>
      <c r="E7" s="9"/>
      <c r="G7" s="3" t="s">
        <v>81</v>
      </c>
    </row>
    <row r="8" spans="1:7" x14ac:dyDescent="0.2">
      <c r="A8" s="10" t="s">
        <v>82</v>
      </c>
      <c r="B8" s="11">
        <v>26506191757</v>
      </c>
      <c r="C8" s="9">
        <v>1009000</v>
      </c>
      <c r="D8">
        <v>2</v>
      </c>
      <c r="E8" s="9"/>
    </row>
    <row r="9" spans="1:7" x14ac:dyDescent="0.2">
      <c r="A9" s="10" t="s">
        <v>83</v>
      </c>
      <c r="B9" s="11">
        <v>18306264135</v>
      </c>
      <c r="C9" s="9">
        <v>1536000</v>
      </c>
      <c r="D9">
        <v>3</v>
      </c>
      <c r="E9" s="9"/>
    </row>
    <row r="10" spans="1:7" x14ac:dyDescent="0.2">
      <c r="A10" s="10" t="s">
        <v>84</v>
      </c>
      <c r="B10" s="11">
        <v>16108153796</v>
      </c>
      <c r="C10" s="9">
        <v>645000</v>
      </c>
      <c r="D10">
        <v>1</v>
      </c>
      <c r="E10" s="9"/>
    </row>
    <row r="11" spans="1:7" x14ac:dyDescent="0.2">
      <c r="A11" s="10" t="s">
        <v>85</v>
      </c>
      <c r="B11" s="11">
        <v>17708228742</v>
      </c>
      <c r="C11" s="9">
        <v>1043000</v>
      </c>
      <c r="D11">
        <v>2</v>
      </c>
      <c r="E11" s="9"/>
    </row>
    <row r="12" spans="1:7" x14ac:dyDescent="0.2">
      <c r="A12" s="10" t="s">
        <v>86</v>
      </c>
      <c r="B12" s="11">
        <v>17812041666</v>
      </c>
      <c r="C12" s="9">
        <v>1105000</v>
      </c>
      <c r="D12">
        <v>2</v>
      </c>
      <c r="E12" s="9"/>
    </row>
    <row r="13" spans="1:7" x14ac:dyDescent="0.2">
      <c r="A13" s="10" t="s">
        <v>87</v>
      </c>
      <c r="B13" s="11">
        <v>17502145038</v>
      </c>
      <c r="C13" s="9">
        <v>1576000</v>
      </c>
      <c r="D13">
        <v>3</v>
      </c>
      <c r="E13" s="9"/>
    </row>
    <row r="14" spans="1:7" x14ac:dyDescent="0.2">
      <c r="A14" s="10" t="s">
        <v>88</v>
      </c>
      <c r="B14" s="11">
        <v>28709286930</v>
      </c>
      <c r="C14" s="9">
        <v>387000</v>
      </c>
      <c r="D14">
        <v>1</v>
      </c>
      <c r="E14" s="9"/>
    </row>
    <row r="15" spans="1:7" x14ac:dyDescent="0.2">
      <c r="A15" s="10" t="s">
        <v>89</v>
      </c>
      <c r="B15" s="11">
        <v>16102015993</v>
      </c>
      <c r="C15" s="9">
        <v>619000</v>
      </c>
      <c r="D15">
        <v>1</v>
      </c>
      <c r="E15" s="9"/>
    </row>
    <row r="16" spans="1:7" x14ac:dyDescent="0.2">
      <c r="A16" s="10" t="s">
        <v>90</v>
      </c>
      <c r="B16" s="11">
        <v>17208242408</v>
      </c>
      <c r="C16" s="9">
        <v>1782000</v>
      </c>
      <c r="D16">
        <v>3</v>
      </c>
      <c r="E16" s="9"/>
    </row>
    <row r="17" spans="1:5" x14ac:dyDescent="0.2">
      <c r="A17" s="10" t="s">
        <v>91</v>
      </c>
      <c r="B17" s="11">
        <v>28607155446</v>
      </c>
      <c r="C17" s="9">
        <v>1054000</v>
      </c>
      <c r="D17">
        <v>2</v>
      </c>
      <c r="E17" s="9"/>
    </row>
    <row r="18" spans="1:5" x14ac:dyDescent="0.2">
      <c r="A18" s="10" t="s">
        <v>92</v>
      </c>
      <c r="B18" s="11">
        <v>17003123502</v>
      </c>
      <c r="C18" s="9">
        <v>1016000</v>
      </c>
      <c r="D18">
        <v>2</v>
      </c>
      <c r="E18" s="9"/>
    </row>
    <row r="19" spans="1:5" x14ac:dyDescent="0.2">
      <c r="A19" s="10" t="s">
        <v>93</v>
      </c>
      <c r="B19" s="11">
        <v>17504144433</v>
      </c>
      <c r="C19" s="9">
        <v>1810000</v>
      </c>
      <c r="D19">
        <v>3</v>
      </c>
      <c r="E19" s="9"/>
    </row>
    <row r="20" spans="1:5" x14ac:dyDescent="0.2">
      <c r="A20" s="10" t="s">
        <v>94</v>
      </c>
      <c r="B20" s="11">
        <v>16210233154</v>
      </c>
      <c r="C20" s="9">
        <v>784000</v>
      </c>
      <c r="D20">
        <v>2</v>
      </c>
      <c r="E20" s="9"/>
    </row>
    <row r="21" spans="1:5" x14ac:dyDescent="0.2">
      <c r="A21" s="10" t="s">
        <v>95</v>
      </c>
      <c r="B21" s="11">
        <v>26107068918</v>
      </c>
      <c r="C21" s="9">
        <v>1494000</v>
      </c>
      <c r="D21">
        <v>3</v>
      </c>
      <c r="E21" s="9"/>
    </row>
    <row r="22" spans="1:5" x14ac:dyDescent="0.2">
      <c r="A22" s="10" t="s">
        <v>96</v>
      </c>
      <c r="B22" s="11">
        <v>18905058385</v>
      </c>
      <c r="C22" s="9">
        <v>1537000</v>
      </c>
      <c r="D22">
        <v>3</v>
      </c>
      <c r="E22" s="9"/>
    </row>
    <row r="23" spans="1:5" x14ac:dyDescent="0.2">
      <c r="A23" s="10" t="s">
        <v>97</v>
      </c>
      <c r="B23" s="11">
        <v>27205014244</v>
      </c>
      <c r="C23" s="9">
        <v>364000</v>
      </c>
      <c r="D23">
        <v>1</v>
      </c>
      <c r="E23" s="9"/>
    </row>
    <row r="24" spans="1:5" x14ac:dyDescent="0.2">
      <c r="A24" s="10" t="s">
        <v>98</v>
      </c>
      <c r="B24" s="11">
        <v>16506172290</v>
      </c>
      <c r="C24" s="9">
        <v>1066000</v>
      </c>
      <c r="D24">
        <v>2</v>
      </c>
      <c r="E24" s="9"/>
    </row>
    <row r="25" spans="1:5" x14ac:dyDescent="0.2">
      <c r="A25" s="10" t="s">
        <v>99</v>
      </c>
      <c r="B25" s="11">
        <v>28906112758</v>
      </c>
      <c r="C25" s="9">
        <v>1673000</v>
      </c>
      <c r="D25">
        <v>3</v>
      </c>
      <c r="E25" s="9"/>
    </row>
    <row r="26" spans="1:5" x14ac:dyDescent="0.2">
      <c r="A26" s="10" t="s">
        <v>100</v>
      </c>
      <c r="B26" s="11">
        <v>26611052634</v>
      </c>
      <c r="C26" s="9">
        <v>1593000</v>
      </c>
      <c r="D26">
        <v>3</v>
      </c>
      <c r="E26" s="9"/>
    </row>
    <row r="27" spans="1:5" x14ac:dyDescent="0.2">
      <c r="A27" s="10" t="s">
        <v>101</v>
      </c>
      <c r="B27" s="11">
        <v>16907192096</v>
      </c>
      <c r="C27" s="9">
        <v>421000</v>
      </c>
      <c r="D27">
        <v>1</v>
      </c>
      <c r="E27" s="9"/>
    </row>
    <row r="28" spans="1:5" x14ac:dyDescent="0.2">
      <c r="A28" s="10" t="s">
        <v>102</v>
      </c>
      <c r="B28" s="11">
        <v>18307186576</v>
      </c>
      <c r="C28" s="9">
        <v>1314000</v>
      </c>
      <c r="D28">
        <v>3</v>
      </c>
      <c r="E28" s="9"/>
    </row>
    <row r="29" spans="1:5" x14ac:dyDescent="0.2">
      <c r="A29" s="10" t="s">
        <v>103</v>
      </c>
      <c r="B29" s="11">
        <v>18910164283</v>
      </c>
      <c r="C29" s="9">
        <v>1485000</v>
      </c>
      <c r="D29">
        <v>3</v>
      </c>
      <c r="E29" s="9"/>
    </row>
    <row r="30" spans="1:5" x14ac:dyDescent="0.2">
      <c r="A30" s="10" t="s">
        <v>104</v>
      </c>
      <c r="B30" s="11">
        <v>18201132939</v>
      </c>
      <c r="C30" s="9">
        <v>482000</v>
      </c>
      <c r="D30">
        <v>1</v>
      </c>
      <c r="E30" s="9"/>
    </row>
    <row r="31" spans="1:5" x14ac:dyDescent="0.2">
      <c r="A31" s="10" t="s">
        <v>105</v>
      </c>
      <c r="B31" s="11">
        <v>27207168602</v>
      </c>
      <c r="C31" s="9">
        <v>464000</v>
      </c>
      <c r="D31">
        <v>1</v>
      </c>
      <c r="E31" s="9"/>
    </row>
    <row r="32" spans="1:5" x14ac:dyDescent="0.2">
      <c r="A32" s="10" t="s">
        <v>106</v>
      </c>
      <c r="B32" s="11">
        <v>26708098410</v>
      </c>
      <c r="C32" s="9">
        <v>603000</v>
      </c>
      <c r="D32">
        <v>1</v>
      </c>
      <c r="E32" s="9"/>
    </row>
    <row r="33" spans="1:5" x14ac:dyDescent="0.2">
      <c r="A33" s="10" t="s">
        <v>107</v>
      </c>
      <c r="B33" s="11">
        <v>17409112207</v>
      </c>
      <c r="C33" s="9">
        <v>1007000</v>
      </c>
      <c r="D33">
        <v>2</v>
      </c>
      <c r="E33" s="9"/>
    </row>
    <row r="34" spans="1:5" x14ac:dyDescent="0.2">
      <c r="A34" s="10" t="s">
        <v>108</v>
      </c>
      <c r="B34" s="11">
        <v>28904148115</v>
      </c>
      <c r="C34" s="9">
        <v>890000</v>
      </c>
      <c r="D34">
        <v>2</v>
      </c>
      <c r="E34" s="9"/>
    </row>
    <row r="35" spans="1:5" x14ac:dyDescent="0.2">
      <c r="A35" s="10" t="s">
        <v>109</v>
      </c>
      <c r="B35" s="11">
        <v>29012256633</v>
      </c>
      <c r="C35" s="9">
        <v>1534000</v>
      </c>
      <c r="D35">
        <v>3</v>
      </c>
      <c r="E35" s="9"/>
    </row>
    <row r="36" spans="1:5" x14ac:dyDescent="0.2">
      <c r="A36" s="10" t="s">
        <v>110</v>
      </c>
      <c r="B36" s="11">
        <v>18601033307</v>
      </c>
      <c r="C36" s="9">
        <v>1669000</v>
      </c>
      <c r="D36">
        <v>3</v>
      </c>
      <c r="E36" s="9"/>
    </row>
    <row r="37" spans="1:5" x14ac:dyDescent="0.2">
      <c r="A37" s="10" t="s">
        <v>111</v>
      </c>
      <c r="B37" s="11">
        <v>16512235594</v>
      </c>
      <c r="C37" s="9">
        <v>894000</v>
      </c>
      <c r="D37">
        <v>2</v>
      </c>
      <c r="E37" s="9"/>
    </row>
    <row r="38" spans="1:5" x14ac:dyDescent="0.2">
      <c r="A38" s="10" t="s">
        <v>112</v>
      </c>
      <c r="B38" s="11">
        <v>16411145477</v>
      </c>
      <c r="C38" s="9">
        <v>625000</v>
      </c>
      <c r="D38">
        <v>1</v>
      </c>
      <c r="E38" s="9"/>
    </row>
    <row r="39" spans="1:5" x14ac:dyDescent="0.2">
      <c r="A39" s="10" t="s">
        <v>113</v>
      </c>
      <c r="B39" s="11">
        <v>19011238524</v>
      </c>
      <c r="C39" s="9">
        <v>621000</v>
      </c>
      <c r="D39">
        <v>1</v>
      </c>
      <c r="E39" s="9"/>
    </row>
    <row r="40" spans="1:5" x14ac:dyDescent="0.2">
      <c r="A40" s="10" t="s">
        <v>114</v>
      </c>
      <c r="B40" s="11">
        <v>27109205248</v>
      </c>
      <c r="C40" s="9">
        <v>1156000</v>
      </c>
      <c r="D40">
        <v>2</v>
      </c>
      <c r="E40" s="9"/>
    </row>
    <row r="41" spans="1:5" x14ac:dyDescent="0.2">
      <c r="A41" s="10" t="s">
        <v>115</v>
      </c>
      <c r="B41" s="11">
        <v>17204106707</v>
      </c>
      <c r="C41" s="9">
        <v>1458000</v>
      </c>
      <c r="D41">
        <v>3</v>
      </c>
      <c r="E41" s="9"/>
    </row>
    <row r="42" spans="1:5" x14ac:dyDescent="0.2">
      <c r="A42" s="10" t="s">
        <v>116</v>
      </c>
      <c r="B42" s="11">
        <v>18305024111</v>
      </c>
      <c r="C42" s="9">
        <v>389000</v>
      </c>
      <c r="D42">
        <v>1</v>
      </c>
      <c r="E42" s="9"/>
    </row>
    <row r="43" spans="1:5" x14ac:dyDescent="0.2">
      <c r="A43" s="10" t="s">
        <v>117</v>
      </c>
      <c r="B43" s="11">
        <v>16504263230</v>
      </c>
      <c r="C43" s="9">
        <v>994000</v>
      </c>
      <c r="D43">
        <v>2</v>
      </c>
      <c r="E43" s="9"/>
    </row>
    <row r="44" spans="1:5" x14ac:dyDescent="0.2">
      <c r="A44" s="10" t="s">
        <v>118</v>
      </c>
      <c r="B44" s="11">
        <v>18011257182</v>
      </c>
      <c r="C44" s="9">
        <v>901000</v>
      </c>
      <c r="D44">
        <v>2</v>
      </c>
      <c r="E44" s="9"/>
    </row>
    <row r="45" spans="1:5" x14ac:dyDescent="0.2">
      <c r="A45" s="10" t="s">
        <v>119</v>
      </c>
      <c r="B45" s="11">
        <v>28302127904</v>
      </c>
      <c r="C45" s="9">
        <v>1572000</v>
      </c>
      <c r="D45">
        <v>3</v>
      </c>
      <c r="E45" s="9"/>
    </row>
    <row r="46" spans="1:5" x14ac:dyDescent="0.2">
      <c r="A46" s="10" t="s">
        <v>120</v>
      </c>
      <c r="B46" s="11">
        <v>18203117623</v>
      </c>
      <c r="C46" s="9">
        <v>1254000</v>
      </c>
      <c r="D46">
        <v>3</v>
      </c>
      <c r="E46" s="9"/>
    </row>
    <row r="47" spans="1:5" x14ac:dyDescent="0.2">
      <c r="A47" s="10" t="s">
        <v>121</v>
      </c>
      <c r="B47" s="11">
        <v>27104214065</v>
      </c>
      <c r="C47" s="9">
        <v>1565000</v>
      </c>
      <c r="D47">
        <v>3</v>
      </c>
      <c r="E47" s="9"/>
    </row>
    <row r="48" spans="1:5" x14ac:dyDescent="0.2">
      <c r="A48" s="10" t="s">
        <v>122</v>
      </c>
      <c r="B48" s="11">
        <v>16409214068</v>
      </c>
      <c r="C48" s="9">
        <v>1585000</v>
      </c>
      <c r="D48">
        <v>3</v>
      </c>
      <c r="E48" s="9"/>
    </row>
    <row r="49" spans="1:5" x14ac:dyDescent="0.2">
      <c r="A49" s="10" t="s">
        <v>123</v>
      </c>
      <c r="B49" s="11">
        <v>17110057970</v>
      </c>
      <c r="C49" s="9">
        <v>528000</v>
      </c>
      <c r="D49">
        <v>1</v>
      </c>
      <c r="E49" s="9"/>
    </row>
    <row r="50" spans="1:5" x14ac:dyDescent="0.2">
      <c r="A50" s="10" t="s">
        <v>124</v>
      </c>
      <c r="B50" s="11">
        <v>27009141877</v>
      </c>
      <c r="C50" s="9">
        <v>369000</v>
      </c>
      <c r="D50">
        <v>1</v>
      </c>
      <c r="E50" s="9"/>
    </row>
    <row r="51" spans="1:5" x14ac:dyDescent="0.2">
      <c r="A51" s="10" t="s">
        <v>125</v>
      </c>
      <c r="B51" s="11">
        <v>16311066785</v>
      </c>
      <c r="C51" s="9">
        <v>1139000</v>
      </c>
      <c r="D51">
        <v>2</v>
      </c>
      <c r="E51" s="9"/>
    </row>
    <row r="52" spans="1:5" x14ac:dyDescent="0.2">
      <c r="A52" s="10" t="s">
        <v>126</v>
      </c>
      <c r="B52" s="11">
        <v>27009094573</v>
      </c>
      <c r="C52" s="9">
        <v>585000</v>
      </c>
      <c r="D52">
        <v>1</v>
      </c>
      <c r="E52" s="9"/>
    </row>
    <row r="53" spans="1:5" x14ac:dyDescent="0.2">
      <c r="A53" s="10" t="s">
        <v>127</v>
      </c>
      <c r="B53" s="11">
        <v>27607209576</v>
      </c>
      <c r="C53" s="9">
        <v>623000</v>
      </c>
      <c r="D53">
        <v>1</v>
      </c>
      <c r="E53" s="9"/>
    </row>
    <row r="54" spans="1:5" x14ac:dyDescent="0.2">
      <c r="A54" s="10" t="s">
        <v>128</v>
      </c>
      <c r="B54" s="11">
        <v>16103081190</v>
      </c>
      <c r="C54" s="9">
        <v>646000</v>
      </c>
      <c r="D54">
        <v>1</v>
      </c>
      <c r="E54" s="9"/>
    </row>
    <row r="55" spans="1:5" x14ac:dyDescent="0.2">
      <c r="A55" s="10" t="s">
        <v>129</v>
      </c>
      <c r="B55" s="11">
        <v>16502023259</v>
      </c>
      <c r="C55" s="9">
        <v>592000</v>
      </c>
      <c r="D55">
        <v>1</v>
      </c>
      <c r="E55" s="9"/>
    </row>
    <row r="56" spans="1:5" x14ac:dyDescent="0.2">
      <c r="A56" s="10" t="s">
        <v>130</v>
      </c>
      <c r="B56" s="11">
        <v>27311253210</v>
      </c>
      <c r="C56" s="9">
        <v>395000</v>
      </c>
      <c r="D56">
        <v>1</v>
      </c>
      <c r="E56" s="9"/>
    </row>
    <row r="57" spans="1:5" x14ac:dyDescent="0.2">
      <c r="A57" s="10" t="s">
        <v>131</v>
      </c>
      <c r="B57" s="11">
        <v>19002049565</v>
      </c>
      <c r="C57" s="9">
        <v>1637000</v>
      </c>
      <c r="D57">
        <v>3</v>
      </c>
      <c r="E57" s="9"/>
    </row>
    <row r="58" spans="1:5" x14ac:dyDescent="0.2">
      <c r="A58" s="10" t="s">
        <v>132</v>
      </c>
      <c r="B58" s="11">
        <v>16407212846</v>
      </c>
      <c r="C58" s="9">
        <v>573000</v>
      </c>
      <c r="D58">
        <v>1</v>
      </c>
      <c r="E58" s="9"/>
    </row>
    <row r="59" spans="1:5" x14ac:dyDescent="0.2">
      <c r="A59" s="10" t="s">
        <v>133</v>
      </c>
      <c r="B59" s="11">
        <v>26708241669</v>
      </c>
      <c r="C59" s="9">
        <v>476000</v>
      </c>
      <c r="D59">
        <v>1</v>
      </c>
      <c r="E59" s="9"/>
    </row>
    <row r="60" spans="1:5" x14ac:dyDescent="0.2">
      <c r="A60" s="10" t="s">
        <v>134</v>
      </c>
      <c r="B60" s="11">
        <v>28105117686</v>
      </c>
      <c r="C60" s="9">
        <v>1468000</v>
      </c>
      <c r="D60">
        <v>3</v>
      </c>
      <c r="E60" s="9"/>
    </row>
    <row r="61" spans="1:5" x14ac:dyDescent="0.2">
      <c r="A61" s="10" t="s">
        <v>135</v>
      </c>
      <c r="B61" s="11">
        <v>17805247403</v>
      </c>
      <c r="C61" s="9">
        <v>1393000</v>
      </c>
      <c r="D61">
        <v>3</v>
      </c>
      <c r="E61" s="9"/>
    </row>
    <row r="62" spans="1:5" x14ac:dyDescent="0.2">
      <c r="A62" s="10" t="s">
        <v>136</v>
      </c>
      <c r="B62" s="11">
        <v>16105129656</v>
      </c>
      <c r="C62" s="9">
        <v>934000</v>
      </c>
      <c r="D62">
        <v>2</v>
      </c>
      <c r="E62" s="9"/>
    </row>
    <row r="63" spans="1:5" x14ac:dyDescent="0.2">
      <c r="A63" s="10" t="s">
        <v>137</v>
      </c>
      <c r="B63" s="11">
        <v>17908047396</v>
      </c>
      <c r="C63" s="9">
        <v>1009000</v>
      </c>
      <c r="D63">
        <v>2</v>
      </c>
      <c r="E63" s="9"/>
    </row>
    <row r="64" spans="1:5" x14ac:dyDescent="0.2">
      <c r="A64" s="10" t="s">
        <v>138</v>
      </c>
      <c r="B64" s="11">
        <v>26406059394</v>
      </c>
      <c r="C64" s="9">
        <v>1660000</v>
      </c>
      <c r="D64">
        <v>3</v>
      </c>
      <c r="E64" s="9"/>
    </row>
    <row r="65" spans="1:5" x14ac:dyDescent="0.2">
      <c r="A65" s="10" t="s">
        <v>139</v>
      </c>
      <c r="B65" s="11">
        <v>28311236957</v>
      </c>
      <c r="C65" s="9">
        <v>953000</v>
      </c>
      <c r="D65">
        <v>2</v>
      </c>
      <c r="E65" s="9"/>
    </row>
    <row r="66" spans="1:5" x14ac:dyDescent="0.2">
      <c r="A66" s="10" t="s">
        <v>140</v>
      </c>
      <c r="B66" s="11">
        <v>18308222035</v>
      </c>
      <c r="C66" s="9">
        <v>1014000</v>
      </c>
      <c r="D66">
        <v>2</v>
      </c>
      <c r="E66" s="9"/>
    </row>
    <row r="67" spans="1:5" x14ac:dyDescent="0.2">
      <c r="A67" s="10" t="s">
        <v>141</v>
      </c>
      <c r="B67" s="11">
        <v>17606127753</v>
      </c>
      <c r="C67" s="9">
        <v>385000</v>
      </c>
      <c r="D67">
        <v>1</v>
      </c>
      <c r="E67" s="9"/>
    </row>
    <row r="68" spans="1:5" x14ac:dyDescent="0.2">
      <c r="A68" s="10" t="s">
        <v>142</v>
      </c>
      <c r="B68" s="11">
        <v>26812144928</v>
      </c>
      <c r="C68" s="9">
        <v>902000</v>
      </c>
      <c r="D68">
        <v>2</v>
      </c>
      <c r="E68" s="9"/>
    </row>
    <row r="69" spans="1:5" x14ac:dyDescent="0.2">
      <c r="A69" s="10" t="s">
        <v>143</v>
      </c>
      <c r="B69" s="11">
        <v>27805161512</v>
      </c>
      <c r="C69" s="9">
        <v>392000</v>
      </c>
      <c r="D69">
        <v>1</v>
      </c>
      <c r="E69" s="9"/>
    </row>
    <row r="70" spans="1:5" x14ac:dyDescent="0.2">
      <c r="A70" s="10" t="s">
        <v>144</v>
      </c>
      <c r="B70" s="11">
        <v>17009049506</v>
      </c>
      <c r="C70" s="9">
        <v>518000</v>
      </c>
      <c r="D70">
        <v>1</v>
      </c>
      <c r="E70" s="9"/>
    </row>
    <row r="71" spans="1:5" x14ac:dyDescent="0.2">
      <c r="A71" s="10" t="s">
        <v>145</v>
      </c>
      <c r="B71" s="11">
        <v>27503093117</v>
      </c>
      <c r="C71" s="9">
        <v>1767000</v>
      </c>
      <c r="D71">
        <v>3</v>
      </c>
      <c r="E71" s="9"/>
    </row>
    <row r="72" spans="1:5" x14ac:dyDescent="0.2">
      <c r="A72" s="10" t="s">
        <v>146</v>
      </c>
      <c r="B72" s="11">
        <v>26505158546</v>
      </c>
      <c r="C72" s="9">
        <v>972000</v>
      </c>
      <c r="D72">
        <v>2</v>
      </c>
      <c r="E72" s="9"/>
    </row>
    <row r="73" spans="1:5" x14ac:dyDescent="0.2">
      <c r="A73" s="10" t="s">
        <v>147</v>
      </c>
      <c r="B73" s="11">
        <v>18801218551</v>
      </c>
      <c r="C73" s="9">
        <v>395000</v>
      </c>
      <c r="D73">
        <v>1</v>
      </c>
      <c r="E73" s="9"/>
    </row>
    <row r="74" spans="1:5" x14ac:dyDescent="0.2">
      <c r="A74" s="10" t="s">
        <v>148</v>
      </c>
      <c r="B74" s="11">
        <v>16509193865</v>
      </c>
      <c r="C74" s="9">
        <v>1298000</v>
      </c>
      <c r="D74">
        <v>3</v>
      </c>
      <c r="E74" s="9"/>
    </row>
    <row r="75" spans="1:5" x14ac:dyDescent="0.2">
      <c r="A75" s="10" t="s">
        <v>149</v>
      </c>
      <c r="B75" s="11">
        <v>26205233948</v>
      </c>
      <c r="C75" s="9">
        <v>546000</v>
      </c>
      <c r="D75">
        <v>1</v>
      </c>
      <c r="E75" s="9"/>
    </row>
    <row r="76" spans="1:5" x14ac:dyDescent="0.2">
      <c r="A76" s="10" t="s">
        <v>150</v>
      </c>
      <c r="B76" s="11">
        <v>26507045465</v>
      </c>
      <c r="C76" s="9">
        <v>589000</v>
      </c>
      <c r="D76">
        <v>1</v>
      </c>
      <c r="E76" s="9"/>
    </row>
    <row r="77" spans="1:5" x14ac:dyDescent="0.2">
      <c r="A77" s="10" t="s">
        <v>151</v>
      </c>
      <c r="B77" s="11">
        <v>26210064581</v>
      </c>
      <c r="C77" s="9">
        <v>411000</v>
      </c>
      <c r="D77">
        <v>1</v>
      </c>
      <c r="E77" s="9"/>
    </row>
    <row r="78" spans="1:5" x14ac:dyDescent="0.2">
      <c r="A78" s="10" t="s">
        <v>152</v>
      </c>
      <c r="B78" s="11">
        <v>26705128751</v>
      </c>
      <c r="C78" s="9">
        <v>1216000</v>
      </c>
      <c r="D78">
        <v>3</v>
      </c>
      <c r="E78" s="9"/>
    </row>
    <row r="79" spans="1:5" x14ac:dyDescent="0.2">
      <c r="A79" s="10" t="s">
        <v>153</v>
      </c>
      <c r="B79" s="11">
        <v>17809118329</v>
      </c>
      <c r="C79" s="9">
        <v>366000</v>
      </c>
      <c r="D79">
        <v>1</v>
      </c>
      <c r="E79" s="9"/>
    </row>
    <row r="80" spans="1:5" x14ac:dyDescent="0.2">
      <c r="A80" s="10" t="s">
        <v>154</v>
      </c>
      <c r="B80" s="11">
        <v>16106031492</v>
      </c>
      <c r="C80" s="9">
        <v>424000</v>
      </c>
      <c r="D80">
        <v>1</v>
      </c>
      <c r="E80" s="9"/>
    </row>
    <row r="81" spans="1:5" x14ac:dyDescent="0.2">
      <c r="A81" s="10" t="s">
        <v>155</v>
      </c>
      <c r="B81" s="11">
        <v>16501233471</v>
      </c>
      <c r="C81" s="9">
        <v>1281000</v>
      </c>
      <c r="D81">
        <v>3</v>
      </c>
      <c r="E81" s="9"/>
    </row>
    <row r="82" spans="1:5" x14ac:dyDescent="0.2">
      <c r="A82" s="10" t="s">
        <v>156</v>
      </c>
      <c r="B82" s="11">
        <v>16912273190</v>
      </c>
      <c r="C82" s="9">
        <v>1054000</v>
      </c>
      <c r="D82">
        <v>2</v>
      </c>
      <c r="E82" s="9"/>
    </row>
    <row r="83" spans="1:5" x14ac:dyDescent="0.2">
      <c r="A83" s="10" t="s">
        <v>157</v>
      </c>
      <c r="B83" s="11">
        <v>27109082451</v>
      </c>
      <c r="C83" s="9">
        <v>550000</v>
      </c>
      <c r="D83">
        <v>1</v>
      </c>
      <c r="E83" s="9"/>
    </row>
    <row r="84" spans="1:5" x14ac:dyDescent="0.2">
      <c r="A84" s="10" t="s">
        <v>158</v>
      </c>
      <c r="B84" s="11">
        <v>27107101805</v>
      </c>
      <c r="C84" s="9">
        <v>956000</v>
      </c>
      <c r="D84">
        <v>2</v>
      </c>
      <c r="E84" s="9"/>
    </row>
    <row r="85" spans="1:5" x14ac:dyDescent="0.2">
      <c r="A85" s="10" t="s">
        <v>159</v>
      </c>
      <c r="B85" s="11">
        <v>28904076125</v>
      </c>
      <c r="C85" s="9">
        <v>590000</v>
      </c>
      <c r="D85">
        <v>1</v>
      </c>
      <c r="E85" s="9"/>
    </row>
    <row r="86" spans="1:5" x14ac:dyDescent="0.2">
      <c r="A86" s="10" t="s">
        <v>160</v>
      </c>
      <c r="B86" s="11">
        <v>27610113010</v>
      </c>
      <c r="C86" s="9">
        <v>418000</v>
      </c>
      <c r="D86">
        <v>1</v>
      </c>
      <c r="E86" s="9"/>
    </row>
    <row r="87" spans="1:5" x14ac:dyDescent="0.2">
      <c r="A87" s="10" t="s">
        <v>161</v>
      </c>
      <c r="B87" s="11">
        <v>16905061483</v>
      </c>
      <c r="C87" s="9">
        <v>581000</v>
      </c>
      <c r="D87">
        <v>1</v>
      </c>
      <c r="E87" s="9"/>
    </row>
    <row r="88" spans="1:5" x14ac:dyDescent="0.2">
      <c r="A88" s="10" t="s">
        <v>162</v>
      </c>
      <c r="B88" s="11">
        <v>16607218943</v>
      </c>
      <c r="C88" s="9">
        <v>1096000</v>
      </c>
      <c r="D88">
        <v>2</v>
      </c>
      <c r="E88" s="9"/>
    </row>
    <row r="89" spans="1:5" x14ac:dyDescent="0.2">
      <c r="A89" s="10" t="s">
        <v>163</v>
      </c>
      <c r="B89" s="11">
        <v>29004062111</v>
      </c>
      <c r="C89" s="9">
        <v>1022000</v>
      </c>
      <c r="D89">
        <v>2</v>
      </c>
      <c r="E89" s="9"/>
    </row>
    <row r="90" spans="1:5" x14ac:dyDescent="0.2">
      <c r="A90" s="10" t="s">
        <v>164</v>
      </c>
      <c r="B90" s="11">
        <v>18912169715</v>
      </c>
      <c r="C90" s="9">
        <v>372000</v>
      </c>
      <c r="D90">
        <v>1</v>
      </c>
      <c r="E90" s="9"/>
    </row>
    <row r="91" spans="1:5" x14ac:dyDescent="0.2">
      <c r="A91" s="10" t="s">
        <v>165</v>
      </c>
      <c r="B91" s="11">
        <v>16406229429</v>
      </c>
      <c r="C91" s="9">
        <v>1645000</v>
      </c>
      <c r="D91">
        <v>3</v>
      </c>
      <c r="E91" s="9"/>
    </row>
    <row r="92" spans="1:5" x14ac:dyDescent="0.2">
      <c r="A92" s="10" t="s">
        <v>166</v>
      </c>
      <c r="B92" s="11">
        <v>18011175622</v>
      </c>
      <c r="C92" s="9">
        <v>1645000</v>
      </c>
      <c r="D92">
        <v>3</v>
      </c>
      <c r="E92" s="9"/>
    </row>
    <row r="93" spans="1:5" x14ac:dyDescent="0.2">
      <c r="A93" s="10" t="s">
        <v>167</v>
      </c>
      <c r="B93" s="11">
        <v>16212128474</v>
      </c>
      <c r="C93" s="9">
        <v>888000</v>
      </c>
      <c r="D93">
        <v>2</v>
      </c>
      <c r="E93" s="9"/>
    </row>
    <row r="94" spans="1:5" x14ac:dyDescent="0.2">
      <c r="A94" s="10" t="s">
        <v>168</v>
      </c>
      <c r="B94" s="11">
        <v>27812116932</v>
      </c>
      <c r="C94" s="9">
        <v>514000</v>
      </c>
      <c r="D94">
        <v>1</v>
      </c>
      <c r="E94" s="9"/>
    </row>
    <row r="95" spans="1:5" x14ac:dyDescent="0.2">
      <c r="A95" s="10" t="s">
        <v>169</v>
      </c>
      <c r="B95" s="11">
        <v>26612072366</v>
      </c>
      <c r="C95" s="9">
        <v>962000</v>
      </c>
      <c r="D95">
        <v>2</v>
      </c>
      <c r="E95" s="9"/>
    </row>
    <row r="96" spans="1:5" x14ac:dyDescent="0.2">
      <c r="A96" s="10" t="s">
        <v>170</v>
      </c>
      <c r="B96" s="11">
        <v>18307147156</v>
      </c>
      <c r="C96" s="9">
        <v>394000</v>
      </c>
      <c r="D96">
        <v>1</v>
      </c>
      <c r="E96" s="9"/>
    </row>
    <row r="97" spans="1:5" x14ac:dyDescent="0.2">
      <c r="A97" s="10" t="s">
        <v>171</v>
      </c>
      <c r="B97" s="11">
        <v>28410172667</v>
      </c>
      <c r="C97" s="9">
        <v>1409000</v>
      </c>
      <c r="D97">
        <v>3</v>
      </c>
      <c r="E97" s="9"/>
    </row>
    <row r="98" spans="1:5" x14ac:dyDescent="0.2">
      <c r="A98" s="10" t="s">
        <v>172</v>
      </c>
      <c r="B98" s="11">
        <v>17308018224</v>
      </c>
      <c r="C98" s="9">
        <v>469000</v>
      </c>
      <c r="D98">
        <v>1</v>
      </c>
      <c r="E98" s="9"/>
    </row>
    <row r="99" spans="1:5" x14ac:dyDescent="0.2">
      <c r="A99" s="10" t="s">
        <v>173</v>
      </c>
      <c r="B99" s="11">
        <v>18008124832</v>
      </c>
      <c r="C99" s="9">
        <v>1644000</v>
      </c>
      <c r="D99">
        <v>3</v>
      </c>
      <c r="E99" s="9"/>
    </row>
    <row r="100" spans="1:5" x14ac:dyDescent="0.2">
      <c r="A100" s="10" t="s">
        <v>174</v>
      </c>
      <c r="B100" s="11">
        <v>17102278636</v>
      </c>
      <c r="C100" s="9">
        <v>1366000</v>
      </c>
      <c r="D100">
        <v>3</v>
      </c>
      <c r="E100" s="9"/>
    </row>
    <row r="101" spans="1:5" x14ac:dyDescent="0.2">
      <c r="A101" s="10" t="s">
        <v>175</v>
      </c>
      <c r="B101" s="11">
        <v>17011233563</v>
      </c>
      <c r="C101" s="9">
        <v>1127000</v>
      </c>
      <c r="D101">
        <v>2</v>
      </c>
      <c r="E101" s="9"/>
    </row>
    <row r="102" spans="1:5" x14ac:dyDescent="0.2">
      <c r="A102" s="10" t="s">
        <v>176</v>
      </c>
      <c r="B102" s="11">
        <v>17411284212</v>
      </c>
      <c r="C102" s="9">
        <v>1135000</v>
      </c>
      <c r="D102">
        <v>2</v>
      </c>
      <c r="E102" s="9"/>
    </row>
    <row r="103" spans="1:5" x14ac:dyDescent="0.2">
      <c r="A103" s="10" t="s">
        <v>177</v>
      </c>
      <c r="B103" s="11">
        <v>26911176380</v>
      </c>
      <c r="C103" s="9">
        <v>916000</v>
      </c>
      <c r="D103">
        <v>2</v>
      </c>
      <c r="E103" s="9"/>
    </row>
    <row r="104" spans="1:5" x14ac:dyDescent="0.2">
      <c r="A104" s="10" t="s">
        <v>178</v>
      </c>
      <c r="B104" s="11">
        <v>18805284172</v>
      </c>
      <c r="C104" s="9">
        <v>634000</v>
      </c>
      <c r="D104">
        <v>1</v>
      </c>
      <c r="E104" s="9"/>
    </row>
    <row r="105" spans="1:5" x14ac:dyDescent="0.2">
      <c r="A105" s="10" t="s">
        <v>179</v>
      </c>
      <c r="B105" s="11">
        <v>18112057752</v>
      </c>
      <c r="C105" s="9">
        <v>1309000</v>
      </c>
      <c r="D105">
        <v>3</v>
      </c>
      <c r="E105" s="9"/>
    </row>
    <row r="106" spans="1:5" x14ac:dyDescent="0.2">
      <c r="A106" s="10" t="s">
        <v>180</v>
      </c>
      <c r="B106" s="11">
        <v>28602139646</v>
      </c>
      <c r="C106" s="9">
        <v>1467000</v>
      </c>
      <c r="D106">
        <v>3</v>
      </c>
      <c r="E106" s="9"/>
    </row>
    <row r="107" spans="1:5" x14ac:dyDescent="0.2">
      <c r="A107" s="10" t="s">
        <v>181</v>
      </c>
      <c r="B107" s="11">
        <v>16804103231</v>
      </c>
      <c r="C107" s="9">
        <v>1461000</v>
      </c>
      <c r="D107">
        <v>3</v>
      </c>
      <c r="E107" s="9"/>
    </row>
    <row r="108" spans="1:5" x14ac:dyDescent="0.2">
      <c r="A108" s="10" t="s">
        <v>182</v>
      </c>
      <c r="B108" s="11">
        <v>16104252703</v>
      </c>
      <c r="C108" s="9">
        <v>1081000</v>
      </c>
      <c r="D108">
        <v>2</v>
      </c>
      <c r="E108" s="9"/>
    </row>
    <row r="109" spans="1:5" x14ac:dyDescent="0.2">
      <c r="A109" s="10" t="s">
        <v>183</v>
      </c>
      <c r="B109" s="11">
        <v>26307169574</v>
      </c>
      <c r="C109" s="9">
        <v>425000</v>
      </c>
      <c r="D109">
        <v>1</v>
      </c>
      <c r="E109" s="9"/>
    </row>
    <row r="110" spans="1:5" x14ac:dyDescent="0.2">
      <c r="A110" s="10" t="s">
        <v>184</v>
      </c>
      <c r="B110" s="11">
        <v>16404117858</v>
      </c>
      <c r="C110" s="9">
        <v>385000</v>
      </c>
      <c r="D110">
        <v>1</v>
      </c>
      <c r="E110" s="9"/>
    </row>
    <row r="111" spans="1:5" x14ac:dyDescent="0.2">
      <c r="A111" s="10" t="s">
        <v>185</v>
      </c>
      <c r="B111" s="11">
        <v>26910068492</v>
      </c>
      <c r="C111" s="9">
        <v>1530000</v>
      </c>
      <c r="D111">
        <v>3</v>
      </c>
      <c r="E111" s="9"/>
    </row>
    <row r="112" spans="1:5" x14ac:dyDescent="0.2">
      <c r="A112" s="10" t="s">
        <v>186</v>
      </c>
      <c r="B112" s="11">
        <v>16505091974</v>
      </c>
      <c r="C112" s="9">
        <v>1314000</v>
      </c>
      <c r="D112">
        <v>3</v>
      </c>
      <c r="E112" s="9"/>
    </row>
    <row r="113" spans="1:5" x14ac:dyDescent="0.2">
      <c r="A113" s="10" t="s">
        <v>187</v>
      </c>
      <c r="B113" s="11">
        <v>18907092126</v>
      </c>
      <c r="C113" s="9">
        <v>1418000</v>
      </c>
      <c r="D113">
        <v>3</v>
      </c>
      <c r="E113" s="9"/>
    </row>
    <row r="114" spans="1:5" x14ac:dyDescent="0.2">
      <c r="A114" s="10" t="s">
        <v>188</v>
      </c>
      <c r="B114" s="11">
        <v>16008223278</v>
      </c>
      <c r="C114" s="9">
        <v>544000</v>
      </c>
      <c r="D114">
        <v>1</v>
      </c>
      <c r="E114" s="9"/>
    </row>
    <row r="115" spans="1:5" x14ac:dyDescent="0.2">
      <c r="A115" s="10" t="s">
        <v>189</v>
      </c>
      <c r="B115" s="11">
        <v>17808233457</v>
      </c>
      <c r="C115" s="9">
        <v>1719000</v>
      </c>
      <c r="D115">
        <v>3</v>
      </c>
      <c r="E115" s="9"/>
    </row>
    <row r="116" spans="1:5" x14ac:dyDescent="0.2">
      <c r="A116" s="10" t="s">
        <v>190</v>
      </c>
      <c r="B116" s="11">
        <v>18306198101</v>
      </c>
      <c r="C116" s="9">
        <v>1669000</v>
      </c>
      <c r="D116">
        <v>3</v>
      </c>
      <c r="E116" s="9"/>
    </row>
    <row r="117" spans="1:5" x14ac:dyDescent="0.2">
      <c r="A117" s="10" t="s">
        <v>191</v>
      </c>
      <c r="B117" s="11">
        <v>16911098511</v>
      </c>
      <c r="C117" s="9">
        <v>1777000</v>
      </c>
      <c r="D117">
        <v>3</v>
      </c>
      <c r="E117" s="9"/>
    </row>
    <row r="118" spans="1:5" x14ac:dyDescent="0.2">
      <c r="A118" s="10" t="s">
        <v>192</v>
      </c>
      <c r="B118" s="11">
        <v>28405103913</v>
      </c>
      <c r="C118" s="9">
        <v>995000</v>
      </c>
      <c r="D118">
        <v>2</v>
      </c>
      <c r="E118" s="9"/>
    </row>
    <row r="119" spans="1:5" x14ac:dyDescent="0.2">
      <c r="A119" s="10" t="s">
        <v>193</v>
      </c>
      <c r="B119" s="11">
        <v>17202178026</v>
      </c>
      <c r="C119" s="9">
        <v>368000</v>
      </c>
      <c r="D119">
        <v>1</v>
      </c>
      <c r="E119" s="9"/>
    </row>
    <row r="120" spans="1:5" x14ac:dyDescent="0.2">
      <c r="A120" s="10" t="s">
        <v>194</v>
      </c>
      <c r="B120" s="11">
        <v>27012236966</v>
      </c>
      <c r="C120" s="9">
        <v>984000</v>
      </c>
      <c r="D120">
        <v>2</v>
      </c>
      <c r="E120" s="9"/>
    </row>
    <row r="121" spans="1:5" x14ac:dyDescent="0.2">
      <c r="A121" s="10" t="s">
        <v>195</v>
      </c>
      <c r="B121" s="11">
        <v>26712066836</v>
      </c>
      <c r="C121" s="9">
        <v>1265000</v>
      </c>
      <c r="D121">
        <v>3</v>
      </c>
      <c r="E121" s="9"/>
    </row>
    <row r="122" spans="1:5" x14ac:dyDescent="0.2">
      <c r="A122" s="10" t="s">
        <v>196</v>
      </c>
      <c r="B122" s="11">
        <v>28702032120</v>
      </c>
      <c r="C122" s="9">
        <v>1481000</v>
      </c>
      <c r="D122">
        <v>3</v>
      </c>
      <c r="E122" s="9"/>
    </row>
    <row r="123" spans="1:5" x14ac:dyDescent="0.2">
      <c r="A123" s="10" t="s">
        <v>197</v>
      </c>
      <c r="B123" s="11">
        <v>28810083447</v>
      </c>
      <c r="C123" s="9">
        <v>549000</v>
      </c>
      <c r="D123">
        <v>1</v>
      </c>
      <c r="E123" s="9"/>
    </row>
    <row r="124" spans="1:5" x14ac:dyDescent="0.2">
      <c r="A124" s="10" t="s">
        <v>198</v>
      </c>
      <c r="B124" s="11">
        <v>18006232580</v>
      </c>
      <c r="C124" s="9">
        <v>459000</v>
      </c>
      <c r="D124">
        <v>1</v>
      </c>
      <c r="E124" s="9"/>
    </row>
    <row r="125" spans="1:5" x14ac:dyDescent="0.2">
      <c r="A125" s="10" t="s">
        <v>199</v>
      </c>
      <c r="B125" s="11">
        <v>16302113085</v>
      </c>
      <c r="C125" s="9">
        <v>472000</v>
      </c>
      <c r="D125">
        <v>1</v>
      </c>
      <c r="E125" s="9"/>
    </row>
    <row r="126" spans="1:5" x14ac:dyDescent="0.2">
      <c r="A126" s="10" t="s">
        <v>200</v>
      </c>
      <c r="B126" s="11">
        <v>17109147619</v>
      </c>
      <c r="C126" s="9">
        <v>435000</v>
      </c>
      <c r="D126">
        <v>1</v>
      </c>
      <c r="E126" s="9"/>
    </row>
    <row r="127" spans="1:5" x14ac:dyDescent="0.2">
      <c r="A127" s="10" t="s">
        <v>201</v>
      </c>
      <c r="B127" s="11">
        <v>26009269274</v>
      </c>
      <c r="C127" s="9">
        <v>896000</v>
      </c>
      <c r="D127">
        <v>2</v>
      </c>
      <c r="E127" s="9"/>
    </row>
    <row r="128" spans="1:5" x14ac:dyDescent="0.2">
      <c r="A128" s="10" t="s">
        <v>202</v>
      </c>
      <c r="B128" s="11">
        <v>18710032521</v>
      </c>
      <c r="C128" s="9">
        <v>430000</v>
      </c>
      <c r="D128">
        <v>1</v>
      </c>
      <c r="E128" s="9"/>
    </row>
    <row r="129" spans="1:5" x14ac:dyDescent="0.2">
      <c r="A129" s="10" t="s">
        <v>203</v>
      </c>
      <c r="B129" s="11">
        <v>17503245511</v>
      </c>
      <c r="C129" s="9">
        <v>851000</v>
      </c>
      <c r="D129">
        <v>2</v>
      </c>
      <c r="E129" s="9"/>
    </row>
    <row r="130" spans="1:5" x14ac:dyDescent="0.2">
      <c r="A130" s="10" t="s">
        <v>204</v>
      </c>
      <c r="B130" s="11">
        <v>26709011511</v>
      </c>
      <c r="C130" s="9">
        <v>1611000</v>
      </c>
      <c r="D130">
        <v>3</v>
      </c>
      <c r="E130" s="9"/>
    </row>
    <row r="131" spans="1:5" x14ac:dyDescent="0.2">
      <c r="A131" s="10" t="s">
        <v>205</v>
      </c>
      <c r="B131" s="11">
        <v>16606162586</v>
      </c>
      <c r="C131" s="9">
        <v>917000</v>
      </c>
      <c r="D131">
        <v>2</v>
      </c>
      <c r="E131" s="9"/>
    </row>
    <row r="132" spans="1:5" x14ac:dyDescent="0.2">
      <c r="A132" s="10" t="s">
        <v>206</v>
      </c>
      <c r="B132" s="11">
        <v>27407014297</v>
      </c>
      <c r="C132" s="9">
        <v>1632000</v>
      </c>
      <c r="D132">
        <v>3</v>
      </c>
      <c r="E132" s="9"/>
    </row>
    <row r="133" spans="1:5" x14ac:dyDescent="0.2">
      <c r="A133" s="10" t="s">
        <v>207</v>
      </c>
      <c r="B133" s="11">
        <v>17003021783</v>
      </c>
      <c r="C133" s="9">
        <v>479000</v>
      </c>
      <c r="D133">
        <v>1</v>
      </c>
      <c r="E133" s="9"/>
    </row>
    <row r="134" spans="1:5" x14ac:dyDescent="0.2">
      <c r="A134" s="10" t="s">
        <v>208</v>
      </c>
      <c r="B134" s="11">
        <v>18711278626</v>
      </c>
      <c r="C134" s="9">
        <v>1183000</v>
      </c>
      <c r="D134">
        <v>2</v>
      </c>
      <c r="E134" s="9"/>
    </row>
    <row r="135" spans="1:5" x14ac:dyDescent="0.2">
      <c r="A135" s="10" t="s">
        <v>209</v>
      </c>
      <c r="B135" s="11">
        <v>17503278416</v>
      </c>
      <c r="C135" s="9">
        <v>1013000</v>
      </c>
      <c r="D135">
        <v>2</v>
      </c>
      <c r="E135" s="9"/>
    </row>
    <row r="136" spans="1:5" x14ac:dyDescent="0.2">
      <c r="A136" s="10" t="s">
        <v>210</v>
      </c>
      <c r="B136" s="11">
        <v>16503067477</v>
      </c>
      <c r="C136" s="9">
        <v>1538000</v>
      </c>
      <c r="D136">
        <v>3</v>
      </c>
      <c r="E136" s="9"/>
    </row>
    <row r="137" spans="1:5" x14ac:dyDescent="0.2">
      <c r="A137" s="10" t="s">
        <v>211</v>
      </c>
      <c r="B137" s="11">
        <v>28104119019</v>
      </c>
      <c r="C137" s="9">
        <v>1473000</v>
      </c>
      <c r="D137">
        <v>3</v>
      </c>
      <c r="E137" s="9"/>
    </row>
    <row r="138" spans="1:5" x14ac:dyDescent="0.2">
      <c r="A138" s="10" t="s">
        <v>212</v>
      </c>
      <c r="B138" s="11">
        <v>27902258088</v>
      </c>
      <c r="C138" s="9">
        <v>1126000</v>
      </c>
      <c r="D138">
        <v>2</v>
      </c>
      <c r="E138" s="9"/>
    </row>
    <row r="139" spans="1:5" x14ac:dyDescent="0.2">
      <c r="A139" s="10" t="s">
        <v>213</v>
      </c>
      <c r="B139" s="11">
        <v>18606051146</v>
      </c>
      <c r="C139" s="9">
        <v>1608000</v>
      </c>
      <c r="D139">
        <v>3</v>
      </c>
      <c r="E139" s="9"/>
    </row>
    <row r="140" spans="1:5" x14ac:dyDescent="0.2">
      <c r="A140" s="10" t="s">
        <v>214</v>
      </c>
      <c r="B140" s="11">
        <v>26106047911</v>
      </c>
      <c r="C140" s="9">
        <v>1682000</v>
      </c>
      <c r="D140">
        <v>3</v>
      </c>
      <c r="E140" s="9"/>
    </row>
    <row r="141" spans="1:5" x14ac:dyDescent="0.2">
      <c r="A141" s="10" t="s">
        <v>215</v>
      </c>
      <c r="B141" s="11">
        <v>18806273616</v>
      </c>
      <c r="C141" s="9">
        <v>1050000</v>
      </c>
      <c r="D141">
        <v>2</v>
      </c>
      <c r="E141" s="9"/>
    </row>
    <row r="142" spans="1:5" x14ac:dyDescent="0.2">
      <c r="A142" s="10" t="s">
        <v>216</v>
      </c>
      <c r="B142" s="11">
        <v>28409077485</v>
      </c>
      <c r="C142" s="9">
        <v>1533000</v>
      </c>
      <c r="D142">
        <v>3</v>
      </c>
      <c r="E142" s="9"/>
    </row>
    <row r="143" spans="1:5" x14ac:dyDescent="0.2">
      <c r="A143" s="10" t="s">
        <v>217</v>
      </c>
      <c r="B143" s="11">
        <v>17009062818</v>
      </c>
      <c r="C143" s="9">
        <v>499000</v>
      </c>
      <c r="D143">
        <v>1</v>
      </c>
      <c r="E143" s="9"/>
    </row>
    <row r="144" spans="1:5" x14ac:dyDescent="0.2">
      <c r="A144" s="10" t="s">
        <v>218</v>
      </c>
      <c r="B144" s="11">
        <v>26409222350</v>
      </c>
      <c r="C144" s="9">
        <v>514000</v>
      </c>
      <c r="D144">
        <v>1</v>
      </c>
      <c r="E144" s="9"/>
    </row>
    <row r="145" spans="1:5" x14ac:dyDescent="0.2">
      <c r="A145" s="10" t="s">
        <v>219</v>
      </c>
      <c r="B145" s="11">
        <v>18310174393</v>
      </c>
      <c r="C145" s="9">
        <v>893000</v>
      </c>
      <c r="D145">
        <v>2</v>
      </c>
      <c r="E145" s="9"/>
    </row>
    <row r="146" spans="1:5" x14ac:dyDescent="0.2">
      <c r="A146" s="10" t="s">
        <v>220</v>
      </c>
      <c r="B146" s="11">
        <v>17105113514</v>
      </c>
      <c r="C146" s="9">
        <v>1152000</v>
      </c>
      <c r="D146">
        <v>2</v>
      </c>
      <c r="E146" s="9"/>
    </row>
    <row r="147" spans="1:5" x14ac:dyDescent="0.2">
      <c r="A147" s="10" t="s">
        <v>221</v>
      </c>
      <c r="B147" s="11">
        <v>28211177088</v>
      </c>
      <c r="C147" s="9">
        <v>633000</v>
      </c>
      <c r="D147">
        <v>1</v>
      </c>
      <c r="E147" s="9"/>
    </row>
    <row r="148" spans="1:5" x14ac:dyDescent="0.2">
      <c r="A148" s="10" t="s">
        <v>222</v>
      </c>
      <c r="B148" s="11">
        <v>17409072292</v>
      </c>
      <c r="C148" s="9">
        <v>1405000</v>
      </c>
      <c r="D148">
        <v>3</v>
      </c>
      <c r="E148" s="9"/>
    </row>
    <row r="149" spans="1:5" x14ac:dyDescent="0.2">
      <c r="A149" s="10" t="s">
        <v>223</v>
      </c>
      <c r="B149" s="11">
        <v>18506022269</v>
      </c>
      <c r="C149" s="9">
        <v>844000</v>
      </c>
      <c r="D149">
        <v>2</v>
      </c>
      <c r="E149" s="9"/>
    </row>
    <row r="150" spans="1:5" x14ac:dyDescent="0.2">
      <c r="A150" s="10" t="s">
        <v>224</v>
      </c>
      <c r="B150" s="11">
        <v>26404053816</v>
      </c>
      <c r="C150" s="9">
        <v>506000</v>
      </c>
      <c r="D150">
        <v>1</v>
      </c>
      <c r="E150" s="9"/>
    </row>
    <row r="151" spans="1:5" x14ac:dyDescent="0.2">
      <c r="A151" s="10" t="s">
        <v>225</v>
      </c>
      <c r="B151" s="11">
        <v>16308136735</v>
      </c>
      <c r="C151" s="9">
        <v>541000</v>
      </c>
      <c r="D151">
        <v>1</v>
      </c>
      <c r="E151" s="9"/>
    </row>
    <row r="152" spans="1:5" x14ac:dyDescent="0.2">
      <c r="A152" s="10" t="s">
        <v>226</v>
      </c>
      <c r="B152" s="11">
        <v>27012104249</v>
      </c>
      <c r="C152" s="9">
        <v>1501000</v>
      </c>
      <c r="D152">
        <v>3</v>
      </c>
      <c r="E152" s="9"/>
    </row>
    <row r="153" spans="1:5" x14ac:dyDescent="0.2">
      <c r="A153" s="10" t="s">
        <v>227</v>
      </c>
      <c r="B153" s="11">
        <v>28004047453</v>
      </c>
      <c r="C153" s="9">
        <v>780000</v>
      </c>
      <c r="D153">
        <v>2</v>
      </c>
      <c r="E153" s="9"/>
    </row>
    <row r="154" spans="1:5" x14ac:dyDescent="0.2">
      <c r="A154" s="10" t="s">
        <v>228</v>
      </c>
      <c r="B154" s="11">
        <v>26403124287</v>
      </c>
      <c r="C154" s="9">
        <v>1640000</v>
      </c>
      <c r="D154">
        <v>3</v>
      </c>
      <c r="E154" s="9"/>
    </row>
    <row r="155" spans="1:5" x14ac:dyDescent="0.2">
      <c r="A155" s="10" t="s">
        <v>229</v>
      </c>
      <c r="B155" s="11">
        <v>17706225624</v>
      </c>
      <c r="C155" s="9">
        <v>1476000</v>
      </c>
      <c r="D155">
        <v>3</v>
      </c>
      <c r="E155" s="9"/>
    </row>
    <row r="156" spans="1:5" x14ac:dyDescent="0.2">
      <c r="A156" s="10" t="s">
        <v>230</v>
      </c>
      <c r="B156" s="11">
        <v>27309013701</v>
      </c>
      <c r="C156" s="9">
        <v>880000</v>
      </c>
      <c r="D156">
        <v>2</v>
      </c>
      <c r="E156" s="9"/>
    </row>
    <row r="157" spans="1:5" x14ac:dyDescent="0.2">
      <c r="A157" s="10" t="s">
        <v>231</v>
      </c>
      <c r="B157" s="11">
        <v>18406283688</v>
      </c>
      <c r="C157" s="9">
        <v>893000</v>
      </c>
      <c r="D157">
        <v>2</v>
      </c>
      <c r="E157" s="9"/>
    </row>
    <row r="158" spans="1:5" x14ac:dyDescent="0.2">
      <c r="A158" s="10" t="s">
        <v>232</v>
      </c>
      <c r="B158" s="11">
        <v>27610287059</v>
      </c>
      <c r="C158" s="9">
        <v>1193000</v>
      </c>
      <c r="D158">
        <v>2</v>
      </c>
      <c r="E158" s="9"/>
    </row>
    <row r="159" spans="1:5" x14ac:dyDescent="0.2">
      <c r="A159" s="10" t="s">
        <v>233</v>
      </c>
      <c r="B159" s="11">
        <v>26111198846</v>
      </c>
      <c r="C159" s="9">
        <v>376000</v>
      </c>
      <c r="D159">
        <v>1</v>
      </c>
      <c r="E159" s="9"/>
    </row>
    <row r="160" spans="1:5" x14ac:dyDescent="0.2">
      <c r="A160" s="10" t="s">
        <v>234</v>
      </c>
      <c r="B160" s="11">
        <v>16706146570</v>
      </c>
      <c r="C160" s="9">
        <v>735000</v>
      </c>
      <c r="D160">
        <v>2</v>
      </c>
      <c r="E160" s="9"/>
    </row>
    <row r="161" spans="1:5" x14ac:dyDescent="0.2">
      <c r="A161" s="10" t="s">
        <v>235</v>
      </c>
      <c r="B161" s="11">
        <v>17703094915</v>
      </c>
      <c r="C161" s="9">
        <v>854000</v>
      </c>
      <c r="D161">
        <v>2</v>
      </c>
      <c r="E161" s="9"/>
    </row>
    <row r="162" spans="1:5" x14ac:dyDescent="0.2">
      <c r="A162" s="10" t="s">
        <v>236</v>
      </c>
      <c r="B162" s="11">
        <v>17811262077</v>
      </c>
      <c r="C162" s="9">
        <v>1635000</v>
      </c>
      <c r="D162">
        <v>3</v>
      </c>
      <c r="E162" s="9"/>
    </row>
    <row r="163" spans="1:5" x14ac:dyDescent="0.2">
      <c r="A163" s="10" t="s">
        <v>237</v>
      </c>
      <c r="B163" s="11">
        <v>17808077822</v>
      </c>
      <c r="C163" s="9">
        <v>964000</v>
      </c>
      <c r="D163">
        <v>2</v>
      </c>
      <c r="E163" s="9"/>
    </row>
    <row r="164" spans="1:5" x14ac:dyDescent="0.2">
      <c r="A164" s="10" t="s">
        <v>238</v>
      </c>
      <c r="B164" s="11">
        <v>18704064616</v>
      </c>
      <c r="C164" s="9">
        <v>648000</v>
      </c>
      <c r="D164">
        <v>1</v>
      </c>
      <c r="E164" s="9"/>
    </row>
    <row r="165" spans="1:5" x14ac:dyDescent="0.2">
      <c r="A165" s="10" t="s">
        <v>239</v>
      </c>
      <c r="B165" s="11">
        <v>26807289560</v>
      </c>
      <c r="C165" s="9">
        <v>490000</v>
      </c>
      <c r="D165">
        <v>1</v>
      </c>
      <c r="E165" s="9"/>
    </row>
    <row r="166" spans="1:5" x14ac:dyDescent="0.2">
      <c r="A166" s="10" t="s">
        <v>240</v>
      </c>
      <c r="B166" s="11">
        <v>18609211416</v>
      </c>
      <c r="C166" s="9">
        <v>1460000</v>
      </c>
      <c r="D166">
        <v>3</v>
      </c>
      <c r="E166" s="9"/>
    </row>
    <row r="167" spans="1:5" x14ac:dyDescent="0.2">
      <c r="A167" s="10" t="s">
        <v>241</v>
      </c>
      <c r="B167" s="11">
        <v>28511082438</v>
      </c>
      <c r="C167" s="9">
        <v>1319000</v>
      </c>
      <c r="D167">
        <v>3</v>
      </c>
      <c r="E167" s="9"/>
    </row>
    <row r="168" spans="1:5" x14ac:dyDescent="0.2">
      <c r="A168" s="10" t="s">
        <v>242</v>
      </c>
      <c r="B168" s="11">
        <v>17510212312</v>
      </c>
      <c r="C168" s="9">
        <v>418000</v>
      </c>
      <c r="D168">
        <v>1</v>
      </c>
      <c r="E168" s="9"/>
    </row>
    <row r="169" spans="1:5" x14ac:dyDescent="0.2">
      <c r="A169" s="10" t="s">
        <v>243</v>
      </c>
      <c r="B169" s="11">
        <v>18802139784</v>
      </c>
      <c r="C169" s="9">
        <v>472000</v>
      </c>
      <c r="D169">
        <v>1</v>
      </c>
      <c r="E169" s="9"/>
    </row>
    <row r="170" spans="1:5" x14ac:dyDescent="0.2">
      <c r="A170" s="10" t="s">
        <v>244</v>
      </c>
      <c r="B170" s="11">
        <v>17609071472</v>
      </c>
      <c r="C170" s="9">
        <v>615000</v>
      </c>
      <c r="D170">
        <v>1</v>
      </c>
      <c r="E170" s="9"/>
    </row>
    <row r="171" spans="1:5" x14ac:dyDescent="0.2">
      <c r="A171" s="10" t="s">
        <v>245</v>
      </c>
      <c r="B171" s="11">
        <v>18304244873</v>
      </c>
      <c r="C171" s="9">
        <v>1538000</v>
      </c>
      <c r="D171">
        <v>3</v>
      </c>
      <c r="E171" s="9"/>
    </row>
    <row r="172" spans="1:5" x14ac:dyDescent="0.2">
      <c r="A172" s="10" t="s">
        <v>246</v>
      </c>
      <c r="B172" s="11">
        <v>27007027432</v>
      </c>
      <c r="C172" s="9">
        <v>891000</v>
      </c>
      <c r="D172">
        <v>2</v>
      </c>
      <c r="E172" s="9"/>
    </row>
    <row r="173" spans="1:5" x14ac:dyDescent="0.2">
      <c r="A173" s="10" t="s">
        <v>247</v>
      </c>
      <c r="B173" s="11">
        <v>27703165846</v>
      </c>
      <c r="C173" s="9">
        <v>1022000</v>
      </c>
      <c r="D173">
        <v>2</v>
      </c>
      <c r="E173" s="9"/>
    </row>
    <row r="174" spans="1:5" x14ac:dyDescent="0.2">
      <c r="A174" s="10" t="s">
        <v>248</v>
      </c>
      <c r="B174" s="11">
        <v>16203251481</v>
      </c>
      <c r="C174" s="9">
        <v>848000</v>
      </c>
      <c r="D174">
        <v>2</v>
      </c>
      <c r="E174" s="9"/>
    </row>
    <row r="175" spans="1:5" x14ac:dyDescent="0.2">
      <c r="A175" s="10" t="s">
        <v>249</v>
      </c>
      <c r="B175" s="11">
        <v>18603226219</v>
      </c>
      <c r="C175" s="9">
        <v>396000</v>
      </c>
      <c r="D175">
        <v>1</v>
      </c>
      <c r="E175" s="9"/>
    </row>
    <row r="176" spans="1:5" x14ac:dyDescent="0.2">
      <c r="A176" s="10" t="s">
        <v>250</v>
      </c>
      <c r="B176" s="11">
        <v>16706056438</v>
      </c>
      <c r="C176" s="9">
        <v>1665000</v>
      </c>
      <c r="D176">
        <v>3</v>
      </c>
      <c r="E176" s="9"/>
    </row>
    <row r="177" spans="1:5" x14ac:dyDescent="0.2">
      <c r="A177" s="10" t="s">
        <v>251</v>
      </c>
      <c r="B177" s="11">
        <v>18101274889</v>
      </c>
      <c r="C177" s="9">
        <v>1058000</v>
      </c>
      <c r="D177">
        <v>2</v>
      </c>
      <c r="E177" s="9"/>
    </row>
    <row r="178" spans="1:5" x14ac:dyDescent="0.2">
      <c r="A178" s="10" t="s">
        <v>252</v>
      </c>
      <c r="B178" s="11">
        <v>28006113895</v>
      </c>
      <c r="C178" s="9">
        <v>590000</v>
      </c>
      <c r="D178">
        <v>1</v>
      </c>
      <c r="E178" s="9"/>
    </row>
    <row r="179" spans="1:5" x14ac:dyDescent="0.2">
      <c r="A179" s="10" t="s">
        <v>253</v>
      </c>
      <c r="B179" s="11">
        <v>17004258217</v>
      </c>
      <c r="C179" s="9">
        <v>589000</v>
      </c>
      <c r="D179">
        <v>1</v>
      </c>
      <c r="E179" s="9"/>
    </row>
    <row r="180" spans="1:5" x14ac:dyDescent="0.2">
      <c r="A180" s="10" t="s">
        <v>254</v>
      </c>
      <c r="B180" s="11">
        <v>17302173057</v>
      </c>
      <c r="C180" s="9">
        <v>964000</v>
      </c>
      <c r="D180">
        <v>2</v>
      </c>
      <c r="E180" s="9"/>
    </row>
    <row r="181" spans="1:5" x14ac:dyDescent="0.2">
      <c r="A181" s="10" t="s">
        <v>255</v>
      </c>
      <c r="B181" s="11">
        <v>26504259557</v>
      </c>
      <c r="C181" s="9">
        <v>391000</v>
      </c>
      <c r="D181">
        <v>1</v>
      </c>
      <c r="E181" s="9"/>
    </row>
    <row r="182" spans="1:5" x14ac:dyDescent="0.2">
      <c r="A182" s="10" t="s">
        <v>256</v>
      </c>
      <c r="B182" s="11">
        <v>18906162823</v>
      </c>
      <c r="C182" s="9">
        <v>632000</v>
      </c>
      <c r="D182">
        <v>1</v>
      </c>
      <c r="E182" s="9"/>
    </row>
    <row r="183" spans="1:5" x14ac:dyDescent="0.2">
      <c r="A183" s="10" t="s">
        <v>257</v>
      </c>
      <c r="B183" s="11">
        <v>27108147678</v>
      </c>
      <c r="C183" s="9">
        <v>812000</v>
      </c>
      <c r="D183">
        <v>2</v>
      </c>
      <c r="E183" s="9"/>
    </row>
    <row r="184" spans="1:5" x14ac:dyDescent="0.2">
      <c r="A184" s="10" t="s">
        <v>258</v>
      </c>
      <c r="B184" s="11">
        <v>16408012036</v>
      </c>
      <c r="C184" s="9">
        <v>1487000</v>
      </c>
      <c r="D184">
        <v>3</v>
      </c>
      <c r="E184" s="9"/>
    </row>
    <row r="185" spans="1:5" x14ac:dyDescent="0.2">
      <c r="A185" s="10" t="s">
        <v>259</v>
      </c>
      <c r="B185" s="11">
        <v>17606216495</v>
      </c>
      <c r="C185" s="9">
        <v>1011000</v>
      </c>
      <c r="D185">
        <v>2</v>
      </c>
      <c r="E185" s="9"/>
    </row>
    <row r="186" spans="1:5" x14ac:dyDescent="0.2">
      <c r="A186" s="10" t="s">
        <v>260</v>
      </c>
      <c r="B186" s="11">
        <v>18502116099</v>
      </c>
      <c r="C186" s="9">
        <v>1244000</v>
      </c>
      <c r="D186">
        <v>2</v>
      </c>
      <c r="E186" s="9"/>
    </row>
    <row r="187" spans="1:5" x14ac:dyDescent="0.2">
      <c r="A187" s="10" t="s">
        <v>261</v>
      </c>
      <c r="B187" s="11">
        <v>29009197928</v>
      </c>
      <c r="C187" s="9">
        <v>1405000</v>
      </c>
      <c r="D187">
        <v>3</v>
      </c>
      <c r="E187" s="9"/>
    </row>
    <row r="188" spans="1:5" x14ac:dyDescent="0.2">
      <c r="A188" s="10" t="s">
        <v>262</v>
      </c>
      <c r="B188" s="11">
        <v>27608062950</v>
      </c>
      <c r="C188" s="9">
        <v>811000</v>
      </c>
      <c r="D188">
        <v>2</v>
      </c>
      <c r="E188" s="9"/>
    </row>
    <row r="189" spans="1:5" x14ac:dyDescent="0.2">
      <c r="A189" s="10" t="s">
        <v>263</v>
      </c>
      <c r="B189" s="11">
        <v>27504204979</v>
      </c>
      <c r="C189" s="9">
        <v>1194000</v>
      </c>
      <c r="D189">
        <v>2</v>
      </c>
      <c r="E189" s="9"/>
    </row>
    <row r="190" spans="1:5" x14ac:dyDescent="0.2">
      <c r="A190" s="10" t="s">
        <v>264</v>
      </c>
      <c r="B190" s="11">
        <v>26207052096</v>
      </c>
      <c r="C190" s="9">
        <v>1446000</v>
      </c>
      <c r="D190">
        <v>3</v>
      </c>
      <c r="E190" s="9"/>
    </row>
    <row r="191" spans="1:5" x14ac:dyDescent="0.2">
      <c r="A191" s="10" t="s">
        <v>265</v>
      </c>
      <c r="B191" s="11">
        <v>17107063549</v>
      </c>
      <c r="C191" s="9">
        <v>613000</v>
      </c>
      <c r="D191">
        <v>1</v>
      </c>
      <c r="E191" s="9"/>
    </row>
    <row r="192" spans="1:5" x14ac:dyDescent="0.2">
      <c r="A192" s="10" t="s">
        <v>266</v>
      </c>
      <c r="B192" s="11">
        <v>18903101411</v>
      </c>
      <c r="C192" s="9">
        <v>1081000</v>
      </c>
      <c r="D192">
        <v>2</v>
      </c>
      <c r="E192" s="9"/>
    </row>
    <row r="193" spans="1:5" x14ac:dyDescent="0.2">
      <c r="A193" s="10" t="s">
        <v>267</v>
      </c>
      <c r="B193" s="11">
        <v>27512119534</v>
      </c>
      <c r="C193" s="9">
        <v>454000</v>
      </c>
      <c r="D193">
        <v>1</v>
      </c>
      <c r="E193" s="9"/>
    </row>
    <row r="194" spans="1:5" x14ac:dyDescent="0.2">
      <c r="A194" s="10" t="s">
        <v>268</v>
      </c>
      <c r="B194" s="11">
        <v>27606063254</v>
      </c>
      <c r="C194" s="9">
        <v>1593000</v>
      </c>
      <c r="D194">
        <v>3</v>
      </c>
      <c r="E194" s="9"/>
    </row>
    <row r="195" spans="1:5" x14ac:dyDescent="0.2">
      <c r="A195" s="10" t="s">
        <v>269</v>
      </c>
      <c r="B195" s="11">
        <v>17108205054</v>
      </c>
      <c r="C195" s="9">
        <v>1171000</v>
      </c>
      <c r="D195">
        <v>2</v>
      </c>
      <c r="E195" s="9"/>
    </row>
    <row r="196" spans="1:5" x14ac:dyDescent="0.2">
      <c r="A196" s="10" t="s">
        <v>270</v>
      </c>
      <c r="B196" s="11">
        <v>18202185239</v>
      </c>
      <c r="C196" s="9">
        <v>1155000</v>
      </c>
      <c r="D196">
        <v>2</v>
      </c>
      <c r="E196" s="9"/>
    </row>
    <row r="197" spans="1:5" x14ac:dyDescent="0.2">
      <c r="A197" s="10" t="s">
        <v>271</v>
      </c>
      <c r="B197" s="11">
        <v>19008075462</v>
      </c>
      <c r="C197" s="9">
        <v>1282000</v>
      </c>
      <c r="D197">
        <v>3</v>
      </c>
      <c r="E197" s="9"/>
    </row>
    <row r="198" spans="1:5" x14ac:dyDescent="0.2">
      <c r="A198" s="10" t="s">
        <v>272</v>
      </c>
      <c r="B198" s="11">
        <v>28709162191</v>
      </c>
      <c r="C198" s="9">
        <v>438000</v>
      </c>
      <c r="D198">
        <v>1</v>
      </c>
      <c r="E198" s="9"/>
    </row>
    <row r="199" spans="1:5" x14ac:dyDescent="0.2">
      <c r="A199" s="10" t="s">
        <v>273</v>
      </c>
      <c r="B199" s="11">
        <v>16210057182</v>
      </c>
      <c r="C199" s="9">
        <v>847000</v>
      </c>
      <c r="D199">
        <v>2</v>
      </c>
      <c r="E199" s="9"/>
    </row>
    <row r="200" spans="1:5" x14ac:dyDescent="0.2">
      <c r="A200" s="10" t="s">
        <v>274</v>
      </c>
      <c r="B200" s="11">
        <v>16608152209</v>
      </c>
      <c r="C200" s="9">
        <v>444000</v>
      </c>
      <c r="D200">
        <v>1</v>
      </c>
      <c r="E200" s="9"/>
    </row>
    <row r="201" spans="1:5" x14ac:dyDescent="0.2">
      <c r="A201" s="10" t="s">
        <v>275</v>
      </c>
      <c r="B201" s="11">
        <v>17203248065</v>
      </c>
      <c r="C201" s="9">
        <v>1123000</v>
      </c>
      <c r="D201">
        <v>2</v>
      </c>
      <c r="E201" s="9"/>
    </row>
    <row r="202" spans="1:5" x14ac:dyDescent="0.2">
      <c r="A202" s="10" t="s">
        <v>276</v>
      </c>
      <c r="B202" s="11">
        <v>26605066214</v>
      </c>
      <c r="C202" s="9">
        <v>376000</v>
      </c>
      <c r="D202">
        <v>1</v>
      </c>
      <c r="E202" s="9"/>
    </row>
    <row r="203" spans="1:5" x14ac:dyDescent="0.2">
      <c r="A203" s="10" t="s">
        <v>277</v>
      </c>
      <c r="B203" s="11">
        <v>17408033792</v>
      </c>
      <c r="C203" s="9">
        <v>1074000</v>
      </c>
      <c r="D203">
        <v>2</v>
      </c>
      <c r="E203" s="9"/>
    </row>
    <row r="204" spans="1:5" x14ac:dyDescent="0.2">
      <c r="A204" s="10" t="s">
        <v>278</v>
      </c>
      <c r="B204" s="11">
        <v>26710246304</v>
      </c>
      <c r="C204" s="9">
        <v>1571000</v>
      </c>
      <c r="D204">
        <v>3</v>
      </c>
      <c r="E204" s="9"/>
    </row>
    <row r="205" spans="1:5" x14ac:dyDescent="0.2">
      <c r="A205" s="10" t="s">
        <v>279</v>
      </c>
      <c r="B205" s="11">
        <v>27909202447</v>
      </c>
      <c r="C205" s="9">
        <v>1353000</v>
      </c>
      <c r="D205">
        <v>3</v>
      </c>
      <c r="E205" s="9"/>
    </row>
    <row r="206" spans="1:5" x14ac:dyDescent="0.2">
      <c r="A206" s="10" t="s">
        <v>280</v>
      </c>
      <c r="B206" s="11">
        <v>27308089134</v>
      </c>
      <c r="C206" s="9">
        <v>573000</v>
      </c>
      <c r="D206">
        <v>1</v>
      </c>
      <c r="E206" s="9"/>
    </row>
    <row r="207" spans="1:5" x14ac:dyDescent="0.2">
      <c r="A207" s="10" t="s">
        <v>281</v>
      </c>
      <c r="B207" s="11">
        <v>17610016483</v>
      </c>
      <c r="C207" s="9">
        <v>1849000</v>
      </c>
      <c r="D207">
        <v>3</v>
      </c>
      <c r="E207" s="9"/>
    </row>
    <row r="208" spans="1:5" x14ac:dyDescent="0.2">
      <c r="A208" s="10" t="s">
        <v>282</v>
      </c>
      <c r="B208" s="11">
        <v>27606055749</v>
      </c>
      <c r="C208" s="9">
        <v>650000</v>
      </c>
      <c r="D208">
        <v>1</v>
      </c>
      <c r="E208" s="9"/>
    </row>
    <row r="209" spans="1:5" x14ac:dyDescent="0.2">
      <c r="A209" s="10" t="s">
        <v>283</v>
      </c>
      <c r="B209" s="11">
        <v>18908119047</v>
      </c>
      <c r="C209" s="9">
        <v>593000</v>
      </c>
      <c r="D209">
        <v>1</v>
      </c>
      <c r="E209" s="9"/>
    </row>
    <row r="210" spans="1:5" x14ac:dyDescent="0.2">
      <c r="A210" s="10" t="s">
        <v>284</v>
      </c>
      <c r="B210" s="11">
        <v>27610264717</v>
      </c>
      <c r="C210" s="9">
        <v>615000</v>
      </c>
      <c r="D210">
        <v>1</v>
      </c>
      <c r="E210" s="9"/>
    </row>
    <row r="211" spans="1:5" x14ac:dyDescent="0.2">
      <c r="A211" s="10" t="s">
        <v>285</v>
      </c>
      <c r="B211" s="11">
        <v>18401105292</v>
      </c>
      <c r="C211" s="9">
        <v>777000</v>
      </c>
      <c r="D211">
        <v>2</v>
      </c>
      <c r="E211" s="9"/>
    </row>
    <row r="212" spans="1:5" x14ac:dyDescent="0.2">
      <c r="A212" s="10" t="s">
        <v>286</v>
      </c>
      <c r="B212" s="11">
        <v>27901132236</v>
      </c>
      <c r="C212" s="9">
        <v>1540000</v>
      </c>
      <c r="D212">
        <v>3</v>
      </c>
      <c r="E212" s="9"/>
    </row>
    <row r="213" spans="1:5" x14ac:dyDescent="0.2">
      <c r="A213" s="10" t="s">
        <v>287</v>
      </c>
      <c r="B213" s="11">
        <v>27109261147</v>
      </c>
      <c r="C213" s="9">
        <v>1637000</v>
      </c>
      <c r="D213">
        <v>3</v>
      </c>
      <c r="E213" s="9"/>
    </row>
    <row r="214" spans="1:5" x14ac:dyDescent="0.2">
      <c r="A214" s="10" t="s">
        <v>288</v>
      </c>
      <c r="B214" s="11">
        <v>17209225666</v>
      </c>
      <c r="C214" s="9">
        <v>380000</v>
      </c>
      <c r="D214">
        <v>1</v>
      </c>
      <c r="E214" s="9"/>
    </row>
    <row r="215" spans="1:5" x14ac:dyDescent="0.2">
      <c r="A215" s="10" t="s">
        <v>289</v>
      </c>
      <c r="B215" s="11">
        <v>26611083495</v>
      </c>
      <c r="C215" s="9">
        <v>1412000</v>
      </c>
      <c r="D215">
        <v>3</v>
      </c>
      <c r="E215" s="9"/>
    </row>
    <row r="216" spans="1:5" x14ac:dyDescent="0.2">
      <c r="A216" s="10" t="s">
        <v>290</v>
      </c>
      <c r="B216" s="11">
        <v>16211144153</v>
      </c>
      <c r="C216" s="9">
        <v>1141000</v>
      </c>
      <c r="D216">
        <v>2</v>
      </c>
      <c r="E216" s="9"/>
    </row>
    <row r="217" spans="1:5" x14ac:dyDescent="0.2">
      <c r="A217" s="10" t="s">
        <v>291</v>
      </c>
      <c r="B217" s="11">
        <v>16511082896</v>
      </c>
      <c r="C217" s="9">
        <v>617000</v>
      </c>
      <c r="D217">
        <v>1</v>
      </c>
      <c r="E217" s="9"/>
    </row>
    <row r="218" spans="1:5" x14ac:dyDescent="0.2">
      <c r="A218" s="10" t="s">
        <v>292</v>
      </c>
      <c r="B218" s="11">
        <v>18405203549</v>
      </c>
      <c r="C218" s="9">
        <v>1362000</v>
      </c>
      <c r="D218">
        <v>3</v>
      </c>
      <c r="E218" s="9"/>
    </row>
    <row r="219" spans="1:5" x14ac:dyDescent="0.2">
      <c r="A219" s="10" t="s">
        <v>293</v>
      </c>
      <c r="B219" s="11">
        <v>18904179958</v>
      </c>
      <c r="C219" s="9">
        <v>1456000</v>
      </c>
      <c r="D219">
        <v>3</v>
      </c>
      <c r="E219" s="9"/>
    </row>
    <row r="220" spans="1:5" x14ac:dyDescent="0.2">
      <c r="A220" s="10" t="s">
        <v>294</v>
      </c>
      <c r="B220" s="11">
        <v>18102208284</v>
      </c>
      <c r="C220" s="9">
        <v>1649000</v>
      </c>
      <c r="D220">
        <v>3</v>
      </c>
      <c r="E220" s="9"/>
    </row>
    <row r="221" spans="1:5" x14ac:dyDescent="0.2">
      <c r="A221" s="10" t="s">
        <v>295</v>
      </c>
      <c r="B221" s="11">
        <v>17608032859</v>
      </c>
      <c r="C221" s="9">
        <v>1241000</v>
      </c>
      <c r="D221">
        <v>2</v>
      </c>
      <c r="E221" s="9"/>
    </row>
    <row r="222" spans="1:5" x14ac:dyDescent="0.2">
      <c r="A222" s="10" t="s">
        <v>296</v>
      </c>
      <c r="B222" s="11">
        <v>28301077315</v>
      </c>
      <c r="C222" s="9">
        <v>587000</v>
      </c>
      <c r="D222">
        <v>1</v>
      </c>
      <c r="E222" s="9"/>
    </row>
    <row r="223" spans="1:5" x14ac:dyDescent="0.2">
      <c r="A223" s="10" t="s">
        <v>297</v>
      </c>
      <c r="B223" s="11">
        <v>17407069250</v>
      </c>
      <c r="C223" s="9">
        <v>587000</v>
      </c>
      <c r="D223">
        <v>1</v>
      </c>
      <c r="E223" s="9"/>
    </row>
    <row r="224" spans="1:5" x14ac:dyDescent="0.2">
      <c r="A224" s="10" t="s">
        <v>298</v>
      </c>
      <c r="B224" s="11">
        <v>27305155992</v>
      </c>
      <c r="C224" s="9">
        <v>1452000</v>
      </c>
      <c r="D224">
        <v>3</v>
      </c>
      <c r="E224" s="9"/>
    </row>
    <row r="225" spans="1:5" x14ac:dyDescent="0.2">
      <c r="A225" s="10" t="s">
        <v>299</v>
      </c>
      <c r="B225" s="11">
        <v>17710053563</v>
      </c>
      <c r="C225" s="9">
        <v>469000</v>
      </c>
      <c r="D225">
        <v>1</v>
      </c>
      <c r="E225" s="9"/>
    </row>
    <row r="226" spans="1:5" x14ac:dyDescent="0.2">
      <c r="A226" s="10" t="s">
        <v>300</v>
      </c>
      <c r="B226" s="11">
        <v>17207081201</v>
      </c>
      <c r="C226" s="9">
        <v>1688000</v>
      </c>
      <c r="D226">
        <v>3</v>
      </c>
      <c r="E226" s="9"/>
    </row>
    <row r="227" spans="1:5" x14ac:dyDescent="0.2">
      <c r="A227" s="10" t="s">
        <v>301</v>
      </c>
      <c r="B227" s="11">
        <v>16508205331</v>
      </c>
      <c r="C227" s="9">
        <v>971000</v>
      </c>
      <c r="D227">
        <v>2</v>
      </c>
      <c r="E227" s="9"/>
    </row>
    <row r="228" spans="1:5" x14ac:dyDescent="0.2">
      <c r="A228" s="10" t="s">
        <v>302</v>
      </c>
      <c r="B228" s="11">
        <v>29012042502</v>
      </c>
      <c r="C228" s="9">
        <v>782000</v>
      </c>
      <c r="D228">
        <v>2</v>
      </c>
      <c r="E228" s="9"/>
    </row>
    <row r="229" spans="1:5" x14ac:dyDescent="0.2">
      <c r="A229" s="10" t="s">
        <v>303</v>
      </c>
      <c r="B229" s="11">
        <v>16608121801</v>
      </c>
      <c r="C229" s="9">
        <v>1177000</v>
      </c>
      <c r="D229">
        <v>2</v>
      </c>
      <c r="E229" s="9"/>
    </row>
    <row r="230" spans="1:5" x14ac:dyDescent="0.2">
      <c r="A230" s="10" t="s">
        <v>304</v>
      </c>
      <c r="B230" s="11">
        <v>16701192266</v>
      </c>
      <c r="C230" s="9">
        <v>1006000</v>
      </c>
      <c r="D230">
        <v>2</v>
      </c>
      <c r="E230" s="9"/>
    </row>
    <row r="231" spans="1:5" x14ac:dyDescent="0.2">
      <c r="A231" s="10" t="s">
        <v>305</v>
      </c>
      <c r="B231" s="11">
        <v>26008145899</v>
      </c>
      <c r="C231" s="9">
        <v>1745000</v>
      </c>
      <c r="D231">
        <v>3</v>
      </c>
      <c r="E231" s="9"/>
    </row>
    <row r="232" spans="1:5" x14ac:dyDescent="0.2">
      <c r="A232" s="10" t="s">
        <v>306</v>
      </c>
      <c r="B232" s="11">
        <v>16705229812</v>
      </c>
      <c r="C232" s="9">
        <v>1081000</v>
      </c>
      <c r="D232">
        <v>2</v>
      </c>
      <c r="E232" s="9"/>
    </row>
    <row r="233" spans="1:5" x14ac:dyDescent="0.2">
      <c r="A233" s="10" t="s">
        <v>307</v>
      </c>
      <c r="B233" s="11">
        <v>28706171412</v>
      </c>
      <c r="C233" s="9">
        <v>1173000</v>
      </c>
      <c r="D233">
        <v>2</v>
      </c>
      <c r="E233" s="9"/>
    </row>
    <row r="234" spans="1:5" x14ac:dyDescent="0.2">
      <c r="A234" s="10" t="s">
        <v>308</v>
      </c>
      <c r="B234" s="11">
        <v>16812263735</v>
      </c>
      <c r="C234" s="9">
        <v>1054000</v>
      </c>
      <c r="D234">
        <v>2</v>
      </c>
      <c r="E234" s="9"/>
    </row>
    <row r="235" spans="1:5" x14ac:dyDescent="0.2">
      <c r="A235" s="10" t="s">
        <v>309</v>
      </c>
      <c r="B235" s="11">
        <v>28103277714</v>
      </c>
      <c r="C235" s="9">
        <v>864000</v>
      </c>
      <c r="D235">
        <v>2</v>
      </c>
      <c r="E235" s="9"/>
    </row>
    <row r="236" spans="1:5" x14ac:dyDescent="0.2">
      <c r="A236" s="10" t="s">
        <v>310</v>
      </c>
      <c r="B236" s="11">
        <v>18404196608</v>
      </c>
      <c r="C236" s="9">
        <v>1285000</v>
      </c>
      <c r="D236">
        <v>3</v>
      </c>
      <c r="E236" s="9"/>
    </row>
    <row r="237" spans="1:5" x14ac:dyDescent="0.2">
      <c r="A237" s="10" t="s">
        <v>311</v>
      </c>
      <c r="B237" s="11">
        <v>26501219014</v>
      </c>
      <c r="C237" s="9">
        <v>1477000</v>
      </c>
      <c r="D237">
        <v>3</v>
      </c>
      <c r="E237" s="9"/>
    </row>
    <row r="238" spans="1:5" x14ac:dyDescent="0.2">
      <c r="A238" s="10" t="s">
        <v>312</v>
      </c>
      <c r="B238" s="11">
        <v>18003255059</v>
      </c>
      <c r="C238" s="9">
        <v>1705000</v>
      </c>
      <c r="D238">
        <v>3</v>
      </c>
      <c r="E238" s="9"/>
    </row>
    <row r="239" spans="1:5" x14ac:dyDescent="0.2">
      <c r="A239" s="10" t="s">
        <v>313</v>
      </c>
      <c r="B239" s="11">
        <v>28803049771</v>
      </c>
      <c r="C239" s="9">
        <v>614000</v>
      </c>
      <c r="D239">
        <v>1</v>
      </c>
      <c r="E239" s="9"/>
    </row>
    <row r="240" spans="1:5" x14ac:dyDescent="0.2">
      <c r="A240" s="10" t="s">
        <v>314</v>
      </c>
      <c r="B240" s="11">
        <v>17402054758</v>
      </c>
      <c r="C240" s="9">
        <v>931000</v>
      </c>
      <c r="D240">
        <v>2</v>
      </c>
      <c r="E240" s="9"/>
    </row>
    <row r="241" spans="1:5" x14ac:dyDescent="0.2">
      <c r="A241" s="10" t="s">
        <v>315</v>
      </c>
      <c r="B241" s="11">
        <v>17003122107</v>
      </c>
      <c r="C241" s="9">
        <v>867000</v>
      </c>
      <c r="D241">
        <v>2</v>
      </c>
      <c r="E241" s="9"/>
    </row>
    <row r="242" spans="1:5" x14ac:dyDescent="0.2">
      <c r="A242" s="10" t="s">
        <v>316</v>
      </c>
      <c r="B242" s="11">
        <v>17310207995</v>
      </c>
      <c r="C242" s="9">
        <v>1776000</v>
      </c>
      <c r="D242">
        <v>3</v>
      </c>
      <c r="E242" s="9"/>
    </row>
    <row r="243" spans="1:5" x14ac:dyDescent="0.2">
      <c r="A243" s="10" t="s">
        <v>317</v>
      </c>
      <c r="B243" s="11">
        <v>27406019297</v>
      </c>
      <c r="C243" s="9">
        <v>1503000</v>
      </c>
      <c r="D243">
        <v>3</v>
      </c>
      <c r="E243" s="9"/>
    </row>
    <row r="244" spans="1:5" x14ac:dyDescent="0.2">
      <c r="A244" s="10" t="s">
        <v>318</v>
      </c>
      <c r="B244" s="11">
        <v>18403057178</v>
      </c>
      <c r="C244" s="9">
        <v>1458000</v>
      </c>
      <c r="D244">
        <v>3</v>
      </c>
      <c r="E244" s="9"/>
    </row>
    <row r="245" spans="1:5" x14ac:dyDescent="0.2">
      <c r="A245" s="10" t="s">
        <v>319</v>
      </c>
      <c r="B245" s="11">
        <v>26301271503</v>
      </c>
      <c r="C245" s="9">
        <v>360000</v>
      </c>
      <c r="D245">
        <v>1</v>
      </c>
      <c r="E245" s="9"/>
    </row>
    <row r="246" spans="1:5" x14ac:dyDescent="0.2">
      <c r="A246" s="10" t="s">
        <v>320</v>
      </c>
      <c r="B246" s="11">
        <v>27205237070</v>
      </c>
      <c r="C246" s="9">
        <v>569000</v>
      </c>
      <c r="D246">
        <v>1</v>
      </c>
      <c r="E246" s="9"/>
    </row>
    <row r="247" spans="1:5" x14ac:dyDescent="0.2">
      <c r="A247" s="10" t="s">
        <v>321</v>
      </c>
      <c r="B247" s="11">
        <v>27806234596</v>
      </c>
      <c r="C247" s="9">
        <v>929000</v>
      </c>
      <c r="D247">
        <v>2</v>
      </c>
      <c r="E247" s="9"/>
    </row>
    <row r="248" spans="1:5" x14ac:dyDescent="0.2">
      <c r="A248" s="10" t="s">
        <v>322</v>
      </c>
      <c r="B248" s="11">
        <v>16212158412</v>
      </c>
      <c r="C248" s="9">
        <v>1039000</v>
      </c>
      <c r="D248">
        <v>2</v>
      </c>
      <c r="E248" s="9"/>
    </row>
    <row r="249" spans="1:5" x14ac:dyDescent="0.2">
      <c r="A249" s="10" t="s">
        <v>323</v>
      </c>
      <c r="B249" s="11">
        <v>17904052380</v>
      </c>
      <c r="C249" s="9">
        <v>542000</v>
      </c>
      <c r="D249">
        <v>1</v>
      </c>
      <c r="E249" s="9"/>
    </row>
    <row r="250" spans="1:5" x14ac:dyDescent="0.2">
      <c r="A250" s="10" t="s">
        <v>324</v>
      </c>
      <c r="B250" s="11">
        <v>18909152904</v>
      </c>
      <c r="C250" s="9">
        <v>956000</v>
      </c>
      <c r="D250">
        <v>2</v>
      </c>
      <c r="E250" s="9"/>
    </row>
    <row r="251" spans="1:5" x14ac:dyDescent="0.2">
      <c r="A251" s="10" t="s">
        <v>325</v>
      </c>
      <c r="B251" s="11">
        <v>17205252517</v>
      </c>
      <c r="C251" s="9">
        <v>570000</v>
      </c>
      <c r="D251">
        <v>1</v>
      </c>
      <c r="E251" s="9"/>
    </row>
    <row r="252" spans="1:5" x14ac:dyDescent="0.2">
      <c r="A252" s="10" t="s">
        <v>326</v>
      </c>
      <c r="B252" s="11">
        <v>17302242786</v>
      </c>
      <c r="C252" s="9">
        <v>1133000</v>
      </c>
      <c r="D252">
        <v>2</v>
      </c>
      <c r="E252" s="9"/>
    </row>
    <row r="253" spans="1:5" x14ac:dyDescent="0.2">
      <c r="A253" s="10" t="s">
        <v>327</v>
      </c>
      <c r="B253" s="11">
        <v>17805149225</v>
      </c>
      <c r="C253" s="9">
        <v>1316000</v>
      </c>
      <c r="D253">
        <v>3</v>
      </c>
      <c r="E253" s="9"/>
    </row>
    <row r="254" spans="1:5" x14ac:dyDescent="0.2">
      <c r="A254" s="10" t="s">
        <v>328</v>
      </c>
      <c r="B254" s="11">
        <v>17806027933</v>
      </c>
      <c r="C254" s="9">
        <v>1394000</v>
      </c>
      <c r="D254">
        <v>3</v>
      </c>
      <c r="E254" s="9"/>
    </row>
    <row r="255" spans="1:5" x14ac:dyDescent="0.2">
      <c r="A255" s="10" t="s">
        <v>329</v>
      </c>
      <c r="B255" s="11">
        <v>18609188253</v>
      </c>
      <c r="C255" s="9">
        <v>610000</v>
      </c>
      <c r="D255">
        <v>1</v>
      </c>
      <c r="E255" s="9"/>
    </row>
    <row r="256" spans="1:5" x14ac:dyDescent="0.2">
      <c r="A256" s="10" t="s">
        <v>330</v>
      </c>
      <c r="B256" s="11">
        <v>16307027646</v>
      </c>
      <c r="C256" s="9">
        <v>351000</v>
      </c>
      <c r="D256">
        <v>1</v>
      </c>
      <c r="E256" s="9"/>
    </row>
    <row r="257" spans="1:5" x14ac:dyDescent="0.2">
      <c r="A257" s="10" t="s">
        <v>331</v>
      </c>
      <c r="B257" s="11">
        <v>28803154628</v>
      </c>
      <c r="C257" s="9">
        <v>638000</v>
      </c>
      <c r="D257">
        <v>1</v>
      </c>
      <c r="E257" s="9"/>
    </row>
    <row r="258" spans="1:5" x14ac:dyDescent="0.2">
      <c r="A258" s="10" t="s">
        <v>332</v>
      </c>
      <c r="B258" s="11">
        <v>17811023371</v>
      </c>
      <c r="C258" s="9">
        <v>961000</v>
      </c>
      <c r="D258">
        <v>2</v>
      </c>
      <c r="E258" s="9"/>
    </row>
    <row r="259" spans="1:5" x14ac:dyDescent="0.2">
      <c r="A259" s="10" t="s">
        <v>333</v>
      </c>
      <c r="B259" s="11">
        <v>16512279790</v>
      </c>
      <c r="C259" s="9">
        <v>945000</v>
      </c>
      <c r="D259">
        <v>2</v>
      </c>
      <c r="E259" s="9"/>
    </row>
    <row r="260" spans="1:5" x14ac:dyDescent="0.2">
      <c r="A260" s="10" t="s">
        <v>334</v>
      </c>
      <c r="B260" s="11">
        <v>17011184914</v>
      </c>
      <c r="C260" s="9">
        <v>1005000</v>
      </c>
      <c r="D260">
        <v>2</v>
      </c>
      <c r="E260" s="9"/>
    </row>
    <row r="261" spans="1:5" x14ac:dyDescent="0.2">
      <c r="A261" s="10" t="s">
        <v>335</v>
      </c>
      <c r="B261" s="11">
        <v>28012234525</v>
      </c>
      <c r="C261" s="9">
        <v>1540000</v>
      </c>
      <c r="D261">
        <v>3</v>
      </c>
      <c r="E261" s="9"/>
    </row>
    <row r="262" spans="1:5" x14ac:dyDescent="0.2">
      <c r="A262" s="10" t="s">
        <v>336</v>
      </c>
      <c r="B262" s="11">
        <v>27812231962</v>
      </c>
      <c r="C262" s="9">
        <v>1568000</v>
      </c>
      <c r="D262">
        <v>3</v>
      </c>
      <c r="E262" s="9"/>
    </row>
    <row r="263" spans="1:5" x14ac:dyDescent="0.2">
      <c r="A263" s="10" t="s">
        <v>337</v>
      </c>
      <c r="B263" s="11">
        <v>26506219555</v>
      </c>
      <c r="C263" s="9">
        <v>1187000</v>
      </c>
      <c r="D263">
        <v>2</v>
      </c>
      <c r="E263" s="9"/>
    </row>
    <row r="264" spans="1:5" x14ac:dyDescent="0.2">
      <c r="A264" s="10" t="s">
        <v>338</v>
      </c>
      <c r="B264" s="11">
        <v>16705015077</v>
      </c>
      <c r="C264" s="9">
        <v>1178000</v>
      </c>
      <c r="D264">
        <v>3</v>
      </c>
      <c r="E264" s="9"/>
    </row>
    <row r="265" spans="1:5" x14ac:dyDescent="0.2">
      <c r="A265" s="10" t="s">
        <v>339</v>
      </c>
      <c r="B265" s="11">
        <v>16504211790</v>
      </c>
      <c r="C265" s="9">
        <v>591000</v>
      </c>
      <c r="D265">
        <v>1</v>
      </c>
      <c r="E265" s="9"/>
    </row>
    <row r="266" spans="1:5" x14ac:dyDescent="0.2">
      <c r="A266" s="10" t="s">
        <v>340</v>
      </c>
      <c r="B266" s="11">
        <v>16510279549</v>
      </c>
      <c r="C266" s="9">
        <v>442000</v>
      </c>
      <c r="D266">
        <v>1</v>
      </c>
      <c r="E266" s="9"/>
    </row>
    <row r="267" spans="1:5" x14ac:dyDescent="0.2">
      <c r="A267" s="10" t="s">
        <v>341</v>
      </c>
      <c r="B267" s="11">
        <v>18401046074</v>
      </c>
      <c r="C267" s="9">
        <v>1338000</v>
      </c>
      <c r="D267">
        <v>3</v>
      </c>
      <c r="E267" s="9"/>
    </row>
    <row r="268" spans="1:5" x14ac:dyDescent="0.2">
      <c r="A268" s="10" t="s">
        <v>342</v>
      </c>
      <c r="B268" s="11">
        <v>16611085117</v>
      </c>
      <c r="C268" s="9">
        <v>1432000</v>
      </c>
      <c r="D268">
        <v>3</v>
      </c>
      <c r="E268" s="9"/>
    </row>
    <row r="269" spans="1:5" x14ac:dyDescent="0.2">
      <c r="A269" s="10" t="s">
        <v>343</v>
      </c>
      <c r="B269" s="11">
        <v>16401266850</v>
      </c>
      <c r="C269" s="9">
        <v>417000</v>
      </c>
      <c r="D269">
        <v>1</v>
      </c>
      <c r="E269" s="9"/>
    </row>
    <row r="270" spans="1:5" x14ac:dyDescent="0.2">
      <c r="A270" s="10" t="s">
        <v>344</v>
      </c>
      <c r="B270" s="11">
        <v>17404118169</v>
      </c>
      <c r="C270" s="9">
        <v>884000</v>
      </c>
      <c r="D270">
        <v>2</v>
      </c>
      <c r="E270" s="9"/>
    </row>
    <row r="271" spans="1:5" x14ac:dyDescent="0.2">
      <c r="A271" s="10" t="s">
        <v>345</v>
      </c>
      <c r="B271" s="11">
        <v>27003096687</v>
      </c>
      <c r="C271" s="9">
        <v>1329000</v>
      </c>
      <c r="D271">
        <v>3</v>
      </c>
      <c r="E271" s="9"/>
    </row>
    <row r="272" spans="1:5" x14ac:dyDescent="0.2">
      <c r="A272" s="10" t="s">
        <v>346</v>
      </c>
      <c r="B272" s="11">
        <v>28809225413</v>
      </c>
      <c r="C272" s="9">
        <v>549000</v>
      </c>
      <c r="D272">
        <v>1</v>
      </c>
      <c r="E272" s="9"/>
    </row>
    <row r="273" spans="1:5" x14ac:dyDescent="0.2">
      <c r="A273" s="10" t="s">
        <v>347</v>
      </c>
      <c r="B273" s="11">
        <v>17703118319</v>
      </c>
      <c r="C273" s="9">
        <v>1062000</v>
      </c>
      <c r="D273">
        <v>2</v>
      </c>
      <c r="E273" s="9"/>
    </row>
    <row r="274" spans="1:5" x14ac:dyDescent="0.2">
      <c r="A274" s="10" t="s">
        <v>348</v>
      </c>
      <c r="B274" s="11">
        <v>16501235029</v>
      </c>
      <c r="C274" s="9">
        <v>1639000</v>
      </c>
      <c r="D274">
        <v>3</v>
      </c>
      <c r="E274" s="9"/>
    </row>
    <row r="275" spans="1:5" x14ac:dyDescent="0.2">
      <c r="A275" s="10" t="s">
        <v>349</v>
      </c>
      <c r="B275" s="11">
        <v>26802168159</v>
      </c>
      <c r="C275" s="9">
        <v>1046000</v>
      </c>
      <c r="D275">
        <v>2</v>
      </c>
      <c r="E275" s="9"/>
    </row>
    <row r="276" spans="1:5" x14ac:dyDescent="0.2">
      <c r="A276" s="10" t="s">
        <v>350</v>
      </c>
      <c r="B276" s="11">
        <v>17404156958</v>
      </c>
      <c r="C276" s="9">
        <v>550000</v>
      </c>
      <c r="D276">
        <v>1</v>
      </c>
      <c r="E276" s="9"/>
    </row>
    <row r="277" spans="1:5" x14ac:dyDescent="0.2">
      <c r="A277" s="10" t="s">
        <v>351</v>
      </c>
      <c r="B277" s="11">
        <v>18311287583</v>
      </c>
      <c r="C277" s="9">
        <v>1498000</v>
      </c>
      <c r="D277">
        <v>3</v>
      </c>
      <c r="E277" s="9"/>
    </row>
    <row r="278" spans="1:5" x14ac:dyDescent="0.2">
      <c r="A278" s="10" t="s">
        <v>352</v>
      </c>
      <c r="B278" s="11">
        <v>26909036008</v>
      </c>
      <c r="C278" s="9">
        <v>1558000</v>
      </c>
      <c r="D278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>
      <selection activeCell="M33" sqref="M33"/>
    </sheetView>
  </sheetViews>
  <sheetFormatPr defaultRowHeight="12" x14ac:dyDescent="0.2"/>
  <cols>
    <col min="1" max="1" width="13.83203125" customWidth="1"/>
    <col min="2" max="3" width="10.83203125" customWidth="1"/>
    <col min="4" max="4" width="13.83203125" customWidth="1"/>
    <col min="5" max="5" width="10.83203125" customWidth="1"/>
  </cols>
  <sheetData>
    <row r="1" spans="1:8" x14ac:dyDescent="0.2">
      <c r="A1" s="12" t="s">
        <v>57</v>
      </c>
      <c r="B1" s="12" t="s">
        <v>353</v>
      </c>
      <c r="C1" s="12" t="s">
        <v>354</v>
      </c>
      <c r="D1" s="12" t="s">
        <v>355</v>
      </c>
      <c r="E1" s="12" t="s">
        <v>356</v>
      </c>
    </row>
    <row r="2" spans="1:8" x14ac:dyDescent="0.2">
      <c r="A2" s="13" t="s">
        <v>357</v>
      </c>
      <c r="B2" s="9">
        <v>122000</v>
      </c>
      <c r="C2" s="9">
        <v>157000</v>
      </c>
      <c r="D2" s="8">
        <f ca="1">TODAY()-13</f>
        <v>44208</v>
      </c>
    </row>
    <row r="3" spans="1:8" x14ac:dyDescent="0.2">
      <c r="A3" s="13" t="s">
        <v>358</v>
      </c>
      <c r="B3" s="9">
        <v>192000</v>
      </c>
      <c r="C3" s="9">
        <v>186000</v>
      </c>
      <c r="D3" s="8">
        <f ca="1">TODAY()-4</f>
        <v>44217</v>
      </c>
      <c r="H3" s="13" t="s">
        <v>359</v>
      </c>
    </row>
    <row r="4" spans="1:8" x14ac:dyDescent="0.2">
      <c r="A4" s="13" t="s">
        <v>360</v>
      </c>
      <c r="B4" s="9">
        <v>184000</v>
      </c>
      <c r="C4" s="9">
        <v>119000</v>
      </c>
      <c r="D4" s="8">
        <f ca="1">TODAY()-20</f>
        <v>44201</v>
      </c>
      <c r="H4" s="14">
        <v>8.8000000000000003E-4</v>
      </c>
    </row>
    <row r="5" spans="1:8" x14ac:dyDescent="0.2">
      <c r="A5" s="13" t="s">
        <v>361</v>
      </c>
      <c r="B5" s="9">
        <v>132000</v>
      </c>
      <c r="C5" s="9">
        <v>200000</v>
      </c>
      <c r="D5" s="8">
        <f ca="1">TODAY()-15</f>
        <v>44206</v>
      </c>
    </row>
    <row r="6" spans="1:8" x14ac:dyDescent="0.2">
      <c r="A6" s="13" t="s">
        <v>362</v>
      </c>
      <c r="B6" s="9">
        <v>197000</v>
      </c>
      <c r="C6" s="9">
        <v>134000</v>
      </c>
      <c r="D6" s="8">
        <f ca="1">TODAY()-12</f>
        <v>44209</v>
      </c>
    </row>
    <row r="7" spans="1:8" x14ac:dyDescent="0.2">
      <c r="A7" s="13" t="s">
        <v>363</v>
      </c>
      <c r="B7" s="9">
        <v>74000</v>
      </c>
      <c r="C7" s="9">
        <v>166000</v>
      </c>
      <c r="D7" s="8">
        <f ca="1">TODAY()-5</f>
        <v>44216</v>
      </c>
      <c r="H7" s="13" t="s">
        <v>364</v>
      </c>
    </row>
    <row r="8" spans="1:8" x14ac:dyDescent="0.2">
      <c r="A8" s="13" t="s">
        <v>365</v>
      </c>
      <c r="B8" s="9">
        <v>196000</v>
      </c>
      <c r="C8" s="9">
        <v>99000</v>
      </c>
      <c r="D8" s="8">
        <f ca="1">TODAY()-9</f>
        <v>44212</v>
      </c>
      <c r="H8" s="14">
        <v>4.4000000000000002E-4</v>
      </c>
    </row>
    <row r="9" spans="1:8" x14ac:dyDescent="0.2">
      <c r="A9" s="13" t="s">
        <v>366</v>
      </c>
      <c r="B9" s="9">
        <v>11000</v>
      </c>
      <c r="C9" s="9">
        <v>161000</v>
      </c>
      <c r="D9" s="8">
        <f ca="1">TODAY()-9</f>
        <v>44212</v>
      </c>
    </row>
    <row r="10" spans="1:8" x14ac:dyDescent="0.2">
      <c r="A10" s="13" t="s">
        <v>367</v>
      </c>
      <c r="B10" s="9">
        <v>186000</v>
      </c>
      <c r="C10" s="9">
        <v>13000</v>
      </c>
      <c r="D10" s="8">
        <f ca="1">TODAY()-9</f>
        <v>44212</v>
      </c>
    </row>
    <row r="11" spans="1:8" x14ac:dyDescent="0.2">
      <c r="A11" s="13" t="s">
        <v>368</v>
      </c>
      <c r="B11" s="9">
        <v>67000</v>
      </c>
      <c r="C11" s="9">
        <v>146000</v>
      </c>
      <c r="D11" s="8">
        <f ca="1">TODAY()-9</f>
        <v>44212</v>
      </c>
      <c r="G11" s="4" t="s">
        <v>369</v>
      </c>
    </row>
    <row r="12" spans="1:8" x14ac:dyDescent="0.2">
      <c r="A12" s="13" t="s">
        <v>370</v>
      </c>
      <c r="B12" s="9">
        <v>162000</v>
      </c>
      <c r="C12" s="9">
        <v>131000</v>
      </c>
      <c r="D12" s="8">
        <f ca="1">TODAY()-2</f>
        <v>44219</v>
      </c>
      <c r="G12" s="4" t="s">
        <v>371</v>
      </c>
    </row>
    <row r="13" spans="1:8" x14ac:dyDescent="0.2">
      <c r="A13" s="13" t="s">
        <v>372</v>
      </c>
      <c r="B13" s="9">
        <v>74000</v>
      </c>
      <c r="C13" s="9">
        <v>170000</v>
      </c>
      <c r="D13" s="8">
        <f ca="1">TODAY()-4</f>
        <v>44217</v>
      </c>
      <c r="G13" s="4" t="s">
        <v>373</v>
      </c>
    </row>
    <row r="14" spans="1:8" x14ac:dyDescent="0.2">
      <c r="A14" s="13" t="s">
        <v>374</v>
      </c>
      <c r="B14" s="9">
        <v>36000</v>
      </c>
      <c r="C14" s="9">
        <v>39000</v>
      </c>
      <c r="D14" s="8">
        <f ca="1">TODAY()-8</f>
        <v>44213</v>
      </c>
      <c r="G14" s="4" t="s">
        <v>375</v>
      </c>
    </row>
    <row r="15" spans="1:8" x14ac:dyDescent="0.2">
      <c r="A15" s="13" t="s">
        <v>376</v>
      </c>
      <c r="B15" s="9">
        <v>135000</v>
      </c>
      <c r="C15" s="9">
        <v>191000</v>
      </c>
      <c r="D15" s="8">
        <f ca="1">TODAY()-18</f>
        <v>44203</v>
      </c>
      <c r="G15" s="4" t="s">
        <v>377</v>
      </c>
    </row>
    <row r="16" spans="1:8" x14ac:dyDescent="0.2">
      <c r="A16" s="13" t="s">
        <v>378</v>
      </c>
      <c r="B16" s="9">
        <v>110000</v>
      </c>
      <c r="C16" s="9">
        <v>136000</v>
      </c>
      <c r="D16" s="8">
        <f ca="1">TODAY()-13</f>
        <v>44208</v>
      </c>
    </row>
    <row r="17" spans="1:7" x14ac:dyDescent="0.2">
      <c r="A17" s="13" t="s">
        <v>379</v>
      </c>
      <c r="B17" s="9">
        <v>128000</v>
      </c>
      <c r="C17" s="9">
        <v>103000</v>
      </c>
      <c r="D17" s="8">
        <f ca="1">TODAY()-9</f>
        <v>44212</v>
      </c>
      <c r="G17" s="3" t="s">
        <v>380</v>
      </c>
    </row>
    <row r="18" spans="1:7" x14ac:dyDescent="0.2">
      <c r="A18" s="13" t="s">
        <v>381</v>
      </c>
      <c r="B18" s="9">
        <v>144000</v>
      </c>
      <c r="C18" s="9">
        <v>111000</v>
      </c>
      <c r="D18" s="8">
        <f ca="1">TODAY()-18</f>
        <v>44203</v>
      </c>
      <c r="G18" s="3" t="s">
        <v>382</v>
      </c>
    </row>
    <row r="19" spans="1:7" x14ac:dyDescent="0.2">
      <c r="A19" s="13" t="s">
        <v>383</v>
      </c>
      <c r="B19" s="9">
        <v>109000</v>
      </c>
      <c r="C19" s="9">
        <v>151000</v>
      </c>
      <c r="D19" s="8">
        <f ca="1">TODAY()-13</f>
        <v>44208</v>
      </c>
      <c r="G19" s="3" t="s">
        <v>384</v>
      </c>
    </row>
    <row r="20" spans="1:7" x14ac:dyDescent="0.2">
      <c r="A20" s="13" t="s">
        <v>385</v>
      </c>
      <c r="B20" s="9">
        <v>151000</v>
      </c>
      <c r="C20" s="9">
        <v>75000</v>
      </c>
      <c r="D20" s="8">
        <f ca="1">TODAY()-12</f>
        <v>44209</v>
      </c>
    </row>
    <row r="21" spans="1:7" x14ac:dyDescent="0.2">
      <c r="A21" s="13" t="s">
        <v>386</v>
      </c>
      <c r="B21" s="9">
        <v>71000</v>
      </c>
      <c r="C21" s="9">
        <v>179000</v>
      </c>
      <c r="D21" s="8">
        <f ca="1">TODAY()-8</f>
        <v>44213</v>
      </c>
    </row>
    <row r="22" spans="1:7" x14ac:dyDescent="0.2">
      <c r="A22" s="13" t="s">
        <v>387</v>
      </c>
      <c r="B22" s="9">
        <v>108000</v>
      </c>
      <c r="C22" s="9">
        <v>77000</v>
      </c>
      <c r="D22" s="8">
        <f ca="1">TODAY()-8</f>
        <v>44213</v>
      </c>
    </row>
    <row r="23" spans="1:7" x14ac:dyDescent="0.2">
      <c r="A23" s="13" t="s">
        <v>388</v>
      </c>
      <c r="B23" s="9">
        <v>66000</v>
      </c>
      <c r="C23" s="9">
        <v>149000</v>
      </c>
      <c r="D23" s="8">
        <f ca="1">TODAY()-8</f>
        <v>44213</v>
      </c>
    </row>
    <row r="24" spans="1:7" x14ac:dyDescent="0.2">
      <c r="A24" s="13" t="s">
        <v>389</v>
      </c>
      <c r="B24" s="9">
        <v>122000</v>
      </c>
      <c r="C24" s="9">
        <v>43000</v>
      </c>
      <c r="D24" s="8">
        <f ca="1">TODAY()-15</f>
        <v>44206</v>
      </c>
    </row>
    <row r="25" spans="1:7" x14ac:dyDescent="0.2">
      <c r="A25" s="13" t="s">
        <v>390</v>
      </c>
      <c r="B25" s="9">
        <v>31000</v>
      </c>
      <c r="C25" s="9">
        <v>63000</v>
      </c>
      <c r="D25" s="8">
        <f ca="1">TODAY()-4</f>
        <v>44217</v>
      </c>
    </row>
    <row r="26" spans="1:7" x14ac:dyDescent="0.2">
      <c r="A26" s="13" t="s">
        <v>391</v>
      </c>
      <c r="B26" s="9">
        <v>10000</v>
      </c>
      <c r="C26" s="9">
        <v>69000</v>
      </c>
      <c r="D26" s="8">
        <f ca="1">TODAY()-1</f>
        <v>44220</v>
      </c>
    </row>
    <row r="27" spans="1:7" x14ac:dyDescent="0.2">
      <c r="A27" s="13" t="s">
        <v>392</v>
      </c>
      <c r="B27" s="9">
        <v>46000</v>
      </c>
      <c r="C27" s="9">
        <v>138000</v>
      </c>
      <c r="D27" s="8">
        <f ca="1">TODAY()-3</f>
        <v>44218</v>
      </c>
    </row>
    <row r="28" spans="1:7" x14ac:dyDescent="0.2">
      <c r="A28" s="13" t="s">
        <v>393</v>
      </c>
      <c r="B28" s="9">
        <v>20000</v>
      </c>
      <c r="C28" s="9">
        <v>191000</v>
      </c>
      <c r="D28" s="8">
        <f ca="1">TODAY()-16</f>
        <v>44205</v>
      </c>
    </row>
    <row r="29" spans="1:7" x14ac:dyDescent="0.2">
      <c r="A29" s="13" t="s">
        <v>394</v>
      </c>
      <c r="B29" s="9">
        <v>106000</v>
      </c>
      <c r="C29" s="9">
        <v>162000</v>
      </c>
      <c r="D29" s="8">
        <f ca="1">TODAY()-12</f>
        <v>44209</v>
      </c>
    </row>
    <row r="30" spans="1:7" x14ac:dyDescent="0.2">
      <c r="A30" s="13" t="s">
        <v>395</v>
      </c>
      <c r="B30" s="9">
        <v>136000</v>
      </c>
      <c r="C30" s="9">
        <v>196000</v>
      </c>
      <c r="D30" s="8">
        <f ca="1">TODAY()-1</f>
        <v>44220</v>
      </c>
    </row>
    <row r="31" spans="1:7" x14ac:dyDescent="0.2">
      <c r="A31" s="13" t="s">
        <v>396</v>
      </c>
      <c r="B31" s="9">
        <v>168000</v>
      </c>
      <c r="C31" s="9">
        <v>173000</v>
      </c>
      <c r="D31" s="8">
        <f ca="1">TODAY()-18</f>
        <v>44203</v>
      </c>
    </row>
    <row r="32" spans="1:7" x14ac:dyDescent="0.2">
      <c r="A32" s="13" t="s">
        <v>397</v>
      </c>
      <c r="B32" s="9">
        <v>11000</v>
      </c>
      <c r="C32" s="9">
        <v>32000</v>
      </c>
      <c r="D32" s="8">
        <f ca="1">TODAY()-3</f>
        <v>44218</v>
      </c>
    </row>
    <row r="33" spans="1:4" x14ac:dyDescent="0.2">
      <c r="A33" s="13" t="s">
        <v>398</v>
      </c>
      <c r="B33" s="9">
        <v>1000</v>
      </c>
      <c r="C33" s="9">
        <v>139000</v>
      </c>
      <c r="D33" s="8">
        <f ca="1">TODAY()-12</f>
        <v>44209</v>
      </c>
    </row>
    <row r="34" spans="1:4" x14ac:dyDescent="0.2">
      <c r="A34" s="13" t="s">
        <v>399</v>
      </c>
      <c r="B34" s="9">
        <v>159000</v>
      </c>
      <c r="C34" s="9">
        <v>3000</v>
      </c>
      <c r="D34" s="8">
        <f ca="1">TODAY()-8</f>
        <v>44213</v>
      </c>
    </row>
    <row r="35" spans="1:4" x14ac:dyDescent="0.2">
      <c r="A35" s="13" t="s">
        <v>400</v>
      </c>
      <c r="B35" s="9">
        <v>4000</v>
      </c>
      <c r="C35" s="9">
        <v>112000</v>
      </c>
      <c r="D35" s="8">
        <f ca="1">TODAY()-5</f>
        <v>44216</v>
      </c>
    </row>
    <row r="36" spans="1:4" x14ac:dyDescent="0.2">
      <c r="A36" s="13" t="s">
        <v>401</v>
      </c>
      <c r="B36" s="9">
        <v>91000</v>
      </c>
      <c r="C36" s="9">
        <v>74000</v>
      </c>
      <c r="D36" s="8">
        <f ca="1">TODAY()-1</f>
        <v>44220</v>
      </c>
    </row>
    <row r="37" spans="1:4" x14ac:dyDescent="0.2">
      <c r="A37" s="13" t="s">
        <v>402</v>
      </c>
      <c r="B37" s="9">
        <v>150000</v>
      </c>
      <c r="C37" s="9">
        <v>191000</v>
      </c>
      <c r="D37" s="8">
        <f ca="1">TODAY()-16</f>
        <v>44205</v>
      </c>
    </row>
    <row r="38" spans="1:4" x14ac:dyDescent="0.2">
      <c r="A38" s="13" t="s">
        <v>403</v>
      </c>
      <c r="B38" s="9">
        <v>174000</v>
      </c>
      <c r="C38" s="9">
        <v>78000</v>
      </c>
      <c r="D38" s="8">
        <f ca="1">TODAY()-16</f>
        <v>44205</v>
      </c>
    </row>
    <row r="39" spans="1:4" x14ac:dyDescent="0.2">
      <c r="A39" s="13" t="s">
        <v>404</v>
      </c>
      <c r="B39" s="9">
        <v>124000</v>
      </c>
      <c r="C39" s="9">
        <v>37000</v>
      </c>
      <c r="D39" s="8">
        <f ca="1">TODAY()-16</f>
        <v>44205</v>
      </c>
    </row>
    <row r="40" spans="1:4" x14ac:dyDescent="0.2">
      <c r="A40" s="13" t="s">
        <v>405</v>
      </c>
      <c r="B40" s="9">
        <v>151000</v>
      </c>
      <c r="C40" s="9">
        <v>68000</v>
      </c>
      <c r="D40" s="8">
        <f ca="1">TODAY()-16</f>
        <v>44205</v>
      </c>
    </row>
    <row r="41" spans="1:4" x14ac:dyDescent="0.2">
      <c r="A41" s="13" t="s">
        <v>406</v>
      </c>
      <c r="B41" s="9">
        <v>179000</v>
      </c>
      <c r="C41" s="9">
        <v>80000</v>
      </c>
      <c r="D41" s="8">
        <f ca="1">TODAY()-5</f>
        <v>44216</v>
      </c>
    </row>
    <row r="42" spans="1:4" x14ac:dyDescent="0.2">
      <c r="A42" s="13" t="s">
        <v>407</v>
      </c>
      <c r="B42" s="9">
        <v>147000</v>
      </c>
      <c r="C42" s="9">
        <v>4000</v>
      </c>
      <c r="D42" s="8">
        <f ca="1">TODAY()-15</f>
        <v>44206</v>
      </c>
    </row>
    <row r="43" spans="1:4" x14ac:dyDescent="0.2">
      <c r="A43" s="13" t="s">
        <v>408</v>
      </c>
      <c r="B43" s="9">
        <v>132000</v>
      </c>
      <c r="C43" s="9">
        <v>65000</v>
      </c>
      <c r="D43" s="8">
        <f ca="1">TODAY()-16</f>
        <v>44205</v>
      </c>
    </row>
    <row r="44" spans="1:4" x14ac:dyDescent="0.2">
      <c r="A44" s="13" t="s">
        <v>409</v>
      </c>
      <c r="B44" s="9">
        <v>164000</v>
      </c>
      <c r="C44" s="9">
        <v>40000</v>
      </c>
      <c r="D44" s="8">
        <f ca="1">TODAY()-10</f>
        <v>44211</v>
      </c>
    </row>
    <row r="45" spans="1:4" x14ac:dyDescent="0.2">
      <c r="A45" s="13" t="s">
        <v>410</v>
      </c>
      <c r="B45" s="9">
        <v>135000</v>
      </c>
      <c r="C45" s="9">
        <v>32000</v>
      </c>
      <c r="D45" s="8">
        <f ca="1">TODAY()-2</f>
        <v>44219</v>
      </c>
    </row>
    <row r="46" spans="1:4" x14ac:dyDescent="0.2">
      <c r="A46" s="13" t="s">
        <v>411</v>
      </c>
      <c r="B46" s="9">
        <v>199000</v>
      </c>
      <c r="C46" s="9">
        <v>17000</v>
      </c>
      <c r="D46" s="8">
        <f ca="1">TODAY()-7</f>
        <v>44214</v>
      </c>
    </row>
    <row r="47" spans="1:4" x14ac:dyDescent="0.2">
      <c r="A47" s="13" t="s">
        <v>412</v>
      </c>
      <c r="B47" s="9">
        <v>59000</v>
      </c>
      <c r="C47" s="9">
        <v>190000</v>
      </c>
      <c r="D47" s="8">
        <f ca="1">TODAY()-13</f>
        <v>44208</v>
      </c>
    </row>
    <row r="48" spans="1:4" x14ac:dyDescent="0.2">
      <c r="A48" s="13" t="s">
        <v>413</v>
      </c>
      <c r="B48" s="9">
        <v>188000</v>
      </c>
      <c r="C48" s="9">
        <v>94000</v>
      </c>
      <c r="D48" s="8">
        <f ca="1">TODAY()-5</f>
        <v>44216</v>
      </c>
    </row>
    <row r="49" spans="1:4" x14ac:dyDescent="0.2">
      <c r="A49" s="13" t="s">
        <v>414</v>
      </c>
      <c r="B49" s="9">
        <v>20000</v>
      </c>
      <c r="C49" s="9">
        <v>41000</v>
      </c>
      <c r="D49" s="8">
        <f ca="1">TODAY()-12</f>
        <v>44209</v>
      </c>
    </row>
    <row r="50" spans="1:4" x14ac:dyDescent="0.2">
      <c r="A50" s="13" t="s">
        <v>415</v>
      </c>
      <c r="B50" s="9">
        <v>177000</v>
      </c>
      <c r="C50" s="9">
        <v>145000</v>
      </c>
      <c r="D50" s="8">
        <f ca="1">TODAY()-13</f>
        <v>44208</v>
      </c>
    </row>
    <row r="51" spans="1:4" x14ac:dyDescent="0.2">
      <c r="A51" s="13" t="s">
        <v>416</v>
      </c>
      <c r="B51" s="9">
        <v>91000</v>
      </c>
      <c r="C51" s="9">
        <v>193000</v>
      </c>
      <c r="D51" s="8">
        <f ca="1">TODAY()-8</f>
        <v>44213</v>
      </c>
    </row>
    <row r="52" spans="1:4" x14ac:dyDescent="0.2">
      <c r="A52" s="13" t="s">
        <v>417</v>
      </c>
      <c r="B52" s="9">
        <v>128000</v>
      </c>
      <c r="C52" s="9">
        <v>137000</v>
      </c>
      <c r="D52" s="8">
        <f ca="1">TODAY()-12</f>
        <v>44209</v>
      </c>
    </row>
    <row r="53" spans="1:4" x14ac:dyDescent="0.2">
      <c r="A53" s="13" t="s">
        <v>418</v>
      </c>
      <c r="B53" s="9">
        <v>63000</v>
      </c>
      <c r="C53" s="9">
        <v>195000</v>
      </c>
      <c r="D53" s="8">
        <f ca="1">TODAY()-1</f>
        <v>44220</v>
      </c>
    </row>
    <row r="54" spans="1:4" x14ac:dyDescent="0.2">
      <c r="A54" s="13" t="s">
        <v>419</v>
      </c>
      <c r="B54" s="9">
        <v>87000</v>
      </c>
      <c r="C54" s="9">
        <v>197000</v>
      </c>
      <c r="D54" s="8">
        <f ca="1">TODAY()-5</f>
        <v>44216</v>
      </c>
    </row>
    <row r="55" spans="1:4" x14ac:dyDescent="0.2">
      <c r="A55" s="13" t="s">
        <v>420</v>
      </c>
      <c r="B55" s="9">
        <v>61000</v>
      </c>
      <c r="C55" s="9">
        <v>80000</v>
      </c>
      <c r="D55" s="8">
        <f ca="1">TODAY()-5</f>
        <v>44216</v>
      </c>
    </row>
    <row r="56" spans="1:4" x14ac:dyDescent="0.2">
      <c r="A56" s="13" t="s">
        <v>421</v>
      </c>
      <c r="B56" s="9">
        <v>111000</v>
      </c>
      <c r="C56" s="9">
        <v>190000</v>
      </c>
      <c r="D56" s="8">
        <f ca="1">TODAY()-17</f>
        <v>44204</v>
      </c>
    </row>
    <row r="57" spans="1:4" x14ac:dyDescent="0.2">
      <c r="A57" s="13" t="s">
        <v>422</v>
      </c>
      <c r="B57" s="9">
        <v>126000</v>
      </c>
      <c r="C57" s="9">
        <v>134000</v>
      </c>
      <c r="D57" s="8">
        <f ca="1">TODAY()-6</f>
        <v>44215</v>
      </c>
    </row>
    <row r="58" spans="1:4" x14ac:dyDescent="0.2">
      <c r="A58" s="13" t="s">
        <v>423</v>
      </c>
      <c r="B58" s="9">
        <v>98000</v>
      </c>
      <c r="C58" s="9">
        <v>27000</v>
      </c>
      <c r="D58" s="8">
        <f ca="1">TODAY()-13</f>
        <v>44208</v>
      </c>
    </row>
    <row r="59" spans="1:4" x14ac:dyDescent="0.2">
      <c r="A59" s="13" t="s">
        <v>424</v>
      </c>
      <c r="B59" s="9">
        <v>192000</v>
      </c>
      <c r="C59" s="9">
        <v>6000</v>
      </c>
      <c r="D59" s="8">
        <f ca="1">TODAY()-9</f>
        <v>44212</v>
      </c>
    </row>
    <row r="60" spans="1:4" x14ac:dyDescent="0.2">
      <c r="A60" s="13" t="s">
        <v>425</v>
      </c>
      <c r="B60" s="9">
        <v>35000</v>
      </c>
      <c r="C60" s="9">
        <v>4000</v>
      </c>
      <c r="D60" s="8">
        <f ca="1">TODAY()-11</f>
        <v>44210</v>
      </c>
    </row>
    <row r="61" spans="1:4" x14ac:dyDescent="0.2">
      <c r="A61" s="13" t="s">
        <v>426</v>
      </c>
      <c r="B61" s="9">
        <v>131000</v>
      </c>
      <c r="C61" s="9">
        <v>85000</v>
      </c>
      <c r="D61" s="8">
        <f ca="1">TODAY()-3</f>
        <v>44218</v>
      </c>
    </row>
    <row r="62" spans="1:4" x14ac:dyDescent="0.2">
      <c r="A62" s="13" t="s">
        <v>427</v>
      </c>
      <c r="B62" s="9">
        <v>8000</v>
      </c>
      <c r="C62" s="9">
        <v>52000</v>
      </c>
      <c r="D62" s="8">
        <f ca="1">TODAY()-19</f>
        <v>44202</v>
      </c>
    </row>
    <row r="63" spans="1:4" x14ac:dyDescent="0.2">
      <c r="A63" s="13" t="s">
        <v>428</v>
      </c>
      <c r="B63" s="9">
        <v>121000</v>
      </c>
      <c r="C63" s="9">
        <v>196000</v>
      </c>
      <c r="D63" s="8">
        <f ca="1">TODAY()-6</f>
        <v>44215</v>
      </c>
    </row>
    <row r="64" spans="1:4" x14ac:dyDescent="0.2">
      <c r="A64" s="13" t="s">
        <v>429</v>
      </c>
      <c r="B64" s="9">
        <v>130000</v>
      </c>
      <c r="C64" s="9">
        <v>51000</v>
      </c>
      <c r="D64" s="8">
        <f ca="1">TODAY()-6</f>
        <v>44215</v>
      </c>
    </row>
    <row r="65" spans="1:4" x14ac:dyDescent="0.2">
      <c r="A65" s="13" t="s">
        <v>430</v>
      </c>
      <c r="B65" s="9">
        <v>198000</v>
      </c>
      <c r="C65" s="9">
        <v>103000</v>
      </c>
      <c r="D65" s="8">
        <f ca="1">TODAY()-6</f>
        <v>44215</v>
      </c>
    </row>
    <row r="66" spans="1:4" x14ac:dyDescent="0.2">
      <c r="A66" s="13" t="s">
        <v>431</v>
      </c>
      <c r="B66" s="9">
        <v>84000</v>
      </c>
      <c r="C66" s="9">
        <v>197000</v>
      </c>
      <c r="D66" s="8">
        <f ca="1">TODAY()-18</f>
        <v>44203</v>
      </c>
    </row>
    <row r="67" spans="1:4" x14ac:dyDescent="0.2">
      <c r="A67" s="13" t="s">
        <v>432</v>
      </c>
      <c r="B67" s="9">
        <v>196000</v>
      </c>
      <c r="C67" s="9">
        <v>161000</v>
      </c>
      <c r="D67" s="8">
        <f ca="1">TODAY()-2</f>
        <v>44219</v>
      </c>
    </row>
    <row r="68" spans="1:4" x14ac:dyDescent="0.2">
      <c r="A68" s="13" t="s">
        <v>433</v>
      </c>
      <c r="B68" s="9">
        <v>109000</v>
      </c>
      <c r="C68" s="9">
        <v>31000</v>
      </c>
      <c r="D68" s="8">
        <f ca="1">TODAY()-15</f>
        <v>44206</v>
      </c>
    </row>
    <row r="69" spans="1:4" x14ac:dyDescent="0.2">
      <c r="A69" s="13" t="s">
        <v>434</v>
      </c>
      <c r="B69" s="9">
        <v>114000</v>
      </c>
      <c r="C69" s="9">
        <v>148000</v>
      </c>
      <c r="D69" s="8">
        <f ca="1">TODAY()-3</f>
        <v>44218</v>
      </c>
    </row>
    <row r="70" spans="1:4" x14ac:dyDescent="0.2">
      <c r="A70" s="13" t="s">
        <v>435</v>
      </c>
      <c r="B70" s="9">
        <v>65000</v>
      </c>
      <c r="C70" s="9">
        <v>175000</v>
      </c>
      <c r="D70" s="8">
        <f ca="1">TODAY()-2</f>
        <v>44219</v>
      </c>
    </row>
    <row r="71" spans="1:4" x14ac:dyDescent="0.2">
      <c r="A71" s="13" t="s">
        <v>436</v>
      </c>
      <c r="B71" s="9">
        <v>92000</v>
      </c>
      <c r="C71" s="9">
        <v>147000</v>
      </c>
      <c r="D71" s="8">
        <f ca="1">TODAY()-11</f>
        <v>44210</v>
      </c>
    </row>
    <row r="72" spans="1:4" x14ac:dyDescent="0.2">
      <c r="A72" s="13" t="s">
        <v>437</v>
      </c>
      <c r="B72" s="9">
        <v>182000</v>
      </c>
      <c r="C72" s="9">
        <v>25000</v>
      </c>
      <c r="D72" s="8">
        <f ca="1">TODAY()-12</f>
        <v>44209</v>
      </c>
    </row>
    <row r="73" spans="1:4" x14ac:dyDescent="0.2">
      <c r="A73" s="13" t="s">
        <v>438</v>
      </c>
      <c r="B73" s="9">
        <v>47000</v>
      </c>
      <c r="C73" s="9">
        <v>108000</v>
      </c>
      <c r="D73" s="8">
        <f ca="1">TODAY()-10</f>
        <v>44211</v>
      </c>
    </row>
    <row r="74" spans="1:4" x14ac:dyDescent="0.2">
      <c r="A74" s="13" t="s">
        <v>439</v>
      </c>
      <c r="B74" s="9">
        <v>100000</v>
      </c>
      <c r="C74" s="9">
        <v>114000</v>
      </c>
      <c r="D74" s="8">
        <f ca="1">TODAY()-7</f>
        <v>44214</v>
      </c>
    </row>
    <row r="75" spans="1:4" x14ac:dyDescent="0.2">
      <c r="A75" s="13" t="s">
        <v>440</v>
      </c>
      <c r="B75" s="9">
        <v>157000</v>
      </c>
      <c r="C75" s="9">
        <v>11000</v>
      </c>
      <c r="D75" s="8">
        <f ca="1">TODAY()-15</f>
        <v>44206</v>
      </c>
    </row>
    <row r="76" spans="1:4" x14ac:dyDescent="0.2">
      <c r="A76" s="13" t="s">
        <v>441</v>
      </c>
      <c r="B76" s="9">
        <v>3000</v>
      </c>
      <c r="C76" s="9">
        <v>39000</v>
      </c>
      <c r="D76" s="8">
        <f ca="1">TODAY()-18</f>
        <v>44203</v>
      </c>
    </row>
    <row r="77" spans="1:4" x14ac:dyDescent="0.2">
      <c r="A77" s="13" t="s">
        <v>442</v>
      </c>
      <c r="B77" s="9">
        <v>145000</v>
      </c>
      <c r="C77" s="9">
        <v>150000</v>
      </c>
      <c r="D77" s="8">
        <f ca="1">TODAY()-3</f>
        <v>44218</v>
      </c>
    </row>
    <row r="78" spans="1:4" x14ac:dyDescent="0.2">
      <c r="A78" s="13" t="s">
        <v>443</v>
      </c>
      <c r="B78" s="9">
        <v>124000</v>
      </c>
      <c r="C78" s="9">
        <v>155000</v>
      </c>
      <c r="D78" s="8">
        <f ca="1">TODAY()-2</f>
        <v>44219</v>
      </c>
    </row>
    <row r="79" spans="1:4" x14ac:dyDescent="0.2">
      <c r="A79" s="13" t="s">
        <v>444</v>
      </c>
      <c r="B79" s="9">
        <v>81000</v>
      </c>
      <c r="C79" s="9">
        <v>66000</v>
      </c>
      <c r="D79" s="8">
        <f ca="1">TODAY()-14</f>
        <v>44207</v>
      </c>
    </row>
    <row r="80" spans="1:4" x14ac:dyDescent="0.2">
      <c r="A80" s="13" t="s">
        <v>445</v>
      </c>
      <c r="B80" s="9">
        <v>131000</v>
      </c>
      <c r="C80" s="9">
        <v>2000</v>
      </c>
      <c r="D80" s="8">
        <f ca="1">TODAY()-4</f>
        <v>44217</v>
      </c>
    </row>
    <row r="81" spans="1:4" x14ac:dyDescent="0.2">
      <c r="A81" s="13" t="s">
        <v>446</v>
      </c>
      <c r="B81" s="9">
        <v>25000</v>
      </c>
      <c r="C81" s="9">
        <v>7000</v>
      </c>
      <c r="D81" s="8">
        <f ca="1">TODAY()-5</f>
        <v>44216</v>
      </c>
    </row>
    <row r="82" spans="1:4" x14ac:dyDescent="0.2">
      <c r="A82" s="13" t="s">
        <v>447</v>
      </c>
      <c r="B82" s="9">
        <v>103000</v>
      </c>
      <c r="C82" s="9">
        <v>146000</v>
      </c>
      <c r="D82" s="8">
        <f ca="1">TODAY()-9</f>
        <v>44212</v>
      </c>
    </row>
    <row r="83" spans="1:4" x14ac:dyDescent="0.2">
      <c r="A83" s="13" t="s">
        <v>448</v>
      </c>
      <c r="B83" s="9">
        <v>48000</v>
      </c>
      <c r="C83" s="9">
        <v>189000</v>
      </c>
      <c r="D83" s="8">
        <f ca="1">TODAY()-11</f>
        <v>44210</v>
      </c>
    </row>
    <row r="84" spans="1:4" x14ac:dyDescent="0.2">
      <c r="A84" s="13" t="s">
        <v>449</v>
      </c>
      <c r="B84" s="9">
        <v>186000</v>
      </c>
      <c r="C84" s="9">
        <v>160000</v>
      </c>
      <c r="D84" s="8">
        <f ca="1">TODAY()-2</f>
        <v>44219</v>
      </c>
    </row>
    <row r="85" spans="1:4" x14ac:dyDescent="0.2">
      <c r="A85" s="13" t="s">
        <v>450</v>
      </c>
      <c r="B85" s="9">
        <v>90000</v>
      </c>
      <c r="C85" s="9">
        <v>127000</v>
      </c>
      <c r="D85" s="8">
        <f ca="1">TODAY()-1</f>
        <v>44220</v>
      </c>
    </row>
    <row r="86" spans="1:4" x14ac:dyDescent="0.2">
      <c r="A86" s="13" t="s">
        <v>451</v>
      </c>
      <c r="B86" s="9">
        <v>10000</v>
      </c>
      <c r="C86" s="9">
        <v>170000</v>
      </c>
      <c r="D86" s="8">
        <f ca="1">TODAY()-16</f>
        <v>44205</v>
      </c>
    </row>
    <row r="87" spans="1:4" x14ac:dyDescent="0.2">
      <c r="A87" s="13" t="s">
        <v>452</v>
      </c>
      <c r="B87" s="9">
        <v>135000</v>
      </c>
      <c r="C87" s="9">
        <v>107000</v>
      </c>
      <c r="D87" s="8">
        <f ca="1">TODAY()-15</f>
        <v>44206</v>
      </c>
    </row>
    <row r="88" spans="1:4" x14ac:dyDescent="0.2">
      <c r="A88" s="13" t="s">
        <v>453</v>
      </c>
      <c r="B88" s="9">
        <v>38000</v>
      </c>
      <c r="C88" s="9">
        <v>132000</v>
      </c>
      <c r="D88" s="8">
        <f ca="1">TODAY()-10</f>
        <v>44211</v>
      </c>
    </row>
    <row r="89" spans="1:4" x14ac:dyDescent="0.2">
      <c r="A89" s="13" t="s">
        <v>454</v>
      </c>
      <c r="B89" s="9">
        <v>108000</v>
      </c>
      <c r="C89" s="9">
        <v>17000</v>
      </c>
      <c r="D89" s="8">
        <f ca="1">TODAY()-18</f>
        <v>44203</v>
      </c>
    </row>
    <row r="90" spans="1:4" x14ac:dyDescent="0.2">
      <c r="A90" s="13" t="s">
        <v>455</v>
      </c>
      <c r="B90" s="9">
        <v>25000</v>
      </c>
      <c r="C90" s="9">
        <v>18000</v>
      </c>
      <c r="D90" s="8">
        <f ca="1">TODAY()-11</f>
        <v>44210</v>
      </c>
    </row>
    <row r="91" spans="1:4" x14ac:dyDescent="0.2">
      <c r="A91" s="13" t="s">
        <v>456</v>
      </c>
      <c r="B91" s="9">
        <v>145000</v>
      </c>
      <c r="C91" s="9">
        <v>64000</v>
      </c>
      <c r="D91" s="8">
        <f ca="1">TODAY()-16</f>
        <v>44205</v>
      </c>
    </row>
    <row r="92" spans="1:4" x14ac:dyDescent="0.2">
      <c r="A92" s="13" t="s">
        <v>457</v>
      </c>
      <c r="B92" s="9">
        <v>148000</v>
      </c>
      <c r="C92" s="9">
        <v>59000</v>
      </c>
      <c r="D92" s="8">
        <f ca="1">TODAY()-2</f>
        <v>44219</v>
      </c>
    </row>
    <row r="93" spans="1:4" x14ac:dyDescent="0.2">
      <c r="A93" s="13" t="s">
        <v>458</v>
      </c>
      <c r="B93" s="9">
        <v>193000</v>
      </c>
      <c r="C93" s="9">
        <v>172000</v>
      </c>
      <c r="D93" s="8">
        <f ca="1">TODAY()-2</f>
        <v>44219</v>
      </c>
    </row>
    <row r="94" spans="1:4" x14ac:dyDescent="0.2">
      <c r="A94" s="13" t="s">
        <v>459</v>
      </c>
      <c r="B94" s="9">
        <v>100000</v>
      </c>
      <c r="C94" s="9">
        <v>119000</v>
      </c>
      <c r="D94" s="8">
        <f ca="1">TODAY()-18</f>
        <v>44203</v>
      </c>
    </row>
    <row r="95" spans="1:4" x14ac:dyDescent="0.2">
      <c r="A95" s="13" t="s">
        <v>460</v>
      </c>
      <c r="B95" s="9">
        <v>96000</v>
      </c>
      <c r="C95" s="9">
        <v>134000</v>
      </c>
      <c r="D95" s="8">
        <f ca="1">TODAY()-18</f>
        <v>44203</v>
      </c>
    </row>
    <row r="96" spans="1:4" x14ac:dyDescent="0.2">
      <c r="A96" s="13" t="s">
        <v>461</v>
      </c>
      <c r="B96" s="9">
        <v>155000</v>
      </c>
      <c r="C96" s="9">
        <v>61000</v>
      </c>
      <c r="D96" s="8">
        <f ca="1">TODAY()-18</f>
        <v>44203</v>
      </c>
    </row>
    <row r="97" spans="1:4" x14ac:dyDescent="0.2">
      <c r="A97" s="13" t="s">
        <v>462</v>
      </c>
      <c r="B97" s="9">
        <v>130000</v>
      </c>
      <c r="C97" s="9">
        <v>135000</v>
      </c>
      <c r="D97" s="8">
        <f ca="1">TODAY()-1</f>
        <v>44220</v>
      </c>
    </row>
    <row r="98" spans="1:4" x14ac:dyDescent="0.2">
      <c r="A98" s="13" t="s">
        <v>463</v>
      </c>
      <c r="B98" s="9">
        <v>17000</v>
      </c>
      <c r="C98" s="9">
        <v>128000</v>
      </c>
      <c r="D98" s="8">
        <f ca="1">TODAY()-3</f>
        <v>44218</v>
      </c>
    </row>
    <row r="99" spans="1:4" x14ac:dyDescent="0.2">
      <c r="A99" s="13" t="s">
        <v>464</v>
      </c>
      <c r="B99" s="9">
        <v>87000</v>
      </c>
      <c r="C99" s="9">
        <v>95000</v>
      </c>
      <c r="D99" s="8">
        <f ca="1">TODAY()-13</f>
        <v>44208</v>
      </c>
    </row>
    <row r="100" spans="1:4" x14ac:dyDescent="0.2">
      <c r="A100" s="13" t="s">
        <v>465</v>
      </c>
      <c r="B100" s="9">
        <v>79000</v>
      </c>
      <c r="C100" s="9">
        <v>114000</v>
      </c>
      <c r="D100" s="8">
        <f ca="1">TODAY()-6</f>
        <v>44215</v>
      </c>
    </row>
    <row r="101" spans="1:4" x14ac:dyDescent="0.2">
      <c r="A101" s="13" t="s">
        <v>466</v>
      </c>
      <c r="B101" s="9">
        <v>159000</v>
      </c>
      <c r="C101" s="9">
        <v>117000</v>
      </c>
      <c r="D101" s="8">
        <f ca="1">TODAY()-4</f>
        <v>44217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L22" sqref="L22"/>
    </sheetView>
  </sheetViews>
  <sheetFormatPr defaultRowHeight="12" x14ac:dyDescent="0.2"/>
  <cols>
    <col min="1" max="1" width="10.83203125" customWidth="1"/>
  </cols>
  <sheetData>
    <row r="1" spans="1:8" x14ac:dyDescent="0.2">
      <c r="A1" s="2" t="s">
        <v>355</v>
      </c>
      <c r="B1" s="2" t="s">
        <v>467</v>
      </c>
      <c r="C1" s="2" t="s">
        <v>468</v>
      </c>
      <c r="D1" s="2" t="s">
        <v>469</v>
      </c>
      <c r="E1" s="2" t="s">
        <v>470</v>
      </c>
      <c r="F1" s="15"/>
    </row>
    <row r="2" spans="1:8" x14ac:dyDescent="0.2">
      <c r="A2" s="16">
        <f ca="1">IF(WEEKDAY(DATE(YEAR(TODAY()),MONTH(TODAY())-1,1),2)&lt;6,DATE(YEAR(TODAY()),MONTH(TODAY())-1,1),IF(WEEKDAY(DATE(YEAR(TODAY()),MONTH(TODAY())-1,1),2)&lt;7,DATE(YEAR(TODAY()),MONTH(TODAY())-1,3),DATE(YEAR(TODAY()),MONTH(TODAY())-1,2)))</f>
        <v>44166</v>
      </c>
      <c r="B2" s="17">
        <v>0.33333333333333331</v>
      </c>
      <c r="C2" s="17">
        <v>0.66666666666666663</v>
      </c>
      <c r="F2" s="13"/>
    </row>
    <row r="3" spans="1:8" x14ac:dyDescent="0.2">
      <c r="A3" s="18">
        <f ca="1">IF(A2="","",IF(A2+1=DATE(YEAR(A2),MONTH(A2)+1,1),"",IF(WEEKDAY(A2,2)&lt;5,A2+1,A2+3)))</f>
        <v>44167</v>
      </c>
      <c r="B3" s="17">
        <v>0.29375000000000001</v>
      </c>
      <c r="C3" s="17">
        <v>0.77083333333333337</v>
      </c>
      <c r="H3" s="19" t="s">
        <v>471</v>
      </c>
    </row>
    <row r="4" spans="1:8" x14ac:dyDescent="0.2">
      <c r="A4" s="18">
        <f t="shared" ref="A4:A30" ca="1" si="0">IF(A3="","",IF(A3+1=DATE(YEAR(A3),MONTH(A3)+1,1),"",IF(WEEKDAY(A3,2)&lt;5,A3+1,A3+3)))</f>
        <v>44168</v>
      </c>
      <c r="B4" s="17">
        <v>0.40347222222222223</v>
      </c>
      <c r="C4" s="17">
        <v>0.7909722222222223</v>
      </c>
      <c r="H4" s="20">
        <v>0.35416666666666669</v>
      </c>
    </row>
    <row r="5" spans="1:8" x14ac:dyDescent="0.2">
      <c r="A5" s="18">
        <f t="shared" ca="1" si="0"/>
        <v>44169</v>
      </c>
      <c r="B5" s="17">
        <v>0.41180555555555554</v>
      </c>
      <c r="C5" s="17">
        <v>0.72499999999999998</v>
      </c>
    </row>
    <row r="6" spans="1:8" x14ac:dyDescent="0.2">
      <c r="A6" s="18">
        <f t="shared" ca="1" si="0"/>
        <v>44172</v>
      </c>
      <c r="B6" s="17">
        <v>0.3263888888888889</v>
      </c>
      <c r="C6" s="17">
        <v>0.68680555555555556</v>
      </c>
    </row>
    <row r="7" spans="1:8" x14ac:dyDescent="0.2">
      <c r="A7" s="18">
        <f t="shared" ca="1" si="0"/>
        <v>44173</v>
      </c>
      <c r="B7" s="17">
        <v>0.3743055555555555</v>
      </c>
      <c r="C7" s="17">
        <v>0.79999999999999993</v>
      </c>
      <c r="G7" s="21" t="s">
        <v>474</v>
      </c>
    </row>
    <row r="8" spans="1:8" x14ac:dyDescent="0.2">
      <c r="A8" s="18">
        <f t="shared" ca="1" si="0"/>
        <v>44174</v>
      </c>
      <c r="B8" s="17">
        <v>0.39583333333333331</v>
      </c>
      <c r="C8" s="17">
        <v>0.78888888888888886</v>
      </c>
      <c r="G8" s="21" t="s">
        <v>476</v>
      </c>
    </row>
    <row r="9" spans="1:8" x14ac:dyDescent="0.2">
      <c r="A9" s="18">
        <f t="shared" ca="1" si="0"/>
        <v>44175</v>
      </c>
      <c r="B9" s="17">
        <v>0.37222222222222223</v>
      </c>
      <c r="C9" s="17">
        <v>0.83124999999999993</v>
      </c>
      <c r="G9" s="21" t="s">
        <v>472</v>
      </c>
    </row>
    <row r="10" spans="1:8" x14ac:dyDescent="0.2">
      <c r="A10" s="18">
        <f t="shared" ca="1" si="0"/>
        <v>44176</v>
      </c>
      <c r="B10" s="17">
        <v>0.36110603673953823</v>
      </c>
      <c r="C10" s="17">
        <v>0.68958286378172939</v>
      </c>
    </row>
    <row r="11" spans="1:8" x14ac:dyDescent="0.2">
      <c r="A11" s="18">
        <f t="shared" ca="1" si="0"/>
        <v>44179</v>
      </c>
      <c r="B11" s="17">
        <v>0.3430555555555555</v>
      </c>
      <c r="C11" s="17">
        <v>0.75138888888888899</v>
      </c>
      <c r="G11" s="21" t="s">
        <v>475</v>
      </c>
    </row>
    <row r="12" spans="1:8" x14ac:dyDescent="0.2">
      <c r="A12" s="18">
        <f t="shared" ca="1" si="0"/>
        <v>44180</v>
      </c>
      <c r="B12" s="17">
        <v>0.35069444444444442</v>
      </c>
      <c r="C12" s="17">
        <v>0.72986111111111107</v>
      </c>
      <c r="G12" s="21" t="s">
        <v>473</v>
      </c>
    </row>
    <row r="13" spans="1:8" x14ac:dyDescent="0.2">
      <c r="A13" s="18">
        <f t="shared" ca="1" si="0"/>
        <v>44181</v>
      </c>
      <c r="B13" s="17">
        <v>0.31944444444444448</v>
      </c>
      <c r="C13" s="17">
        <v>0.72986111111111107</v>
      </c>
      <c r="G13" s="21" t="s">
        <v>472</v>
      </c>
    </row>
    <row r="14" spans="1:8" x14ac:dyDescent="0.2">
      <c r="A14" s="18">
        <f t="shared" ca="1" si="0"/>
        <v>44182</v>
      </c>
      <c r="B14" s="17">
        <v>0.34027777777777773</v>
      </c>
      <c r="C14" s="17">
        <v>0.81111111111111101</v>
      </c>
    </row>
    <row r="15" spans="1:8" x14ac:dyDescent="0.2">
      <c r="A15" s="18">
        <f t="shared" ca="1" si="0"/>
        <v>44183</v>
      </c>
      <c r="B15" s="17">
        <v>0.30208333333333331</v>
      </c>
      <c r="C15" s="17">
        <v>0.76388888888888884</v>
      </c>
      <c r="G15" s="21" t="s">
        <v>477</v>
      </c>
    </row>
    <row r="16" spans="1:8" x14ac:dyDescent="0.2">
      <c r="A16" s="18">
        <f t="shared" ca="1" si="0"/>
        <v>44186</v>
      </c>
      <c r="B16" s="17">
        <v>0.38750000000000001</v>
      </c>
      <c r="C16" s="17">
        <v>0.6791666666666667</v>
      </c>
      <c r="G16" s="21" t="s">
        <v>478</v>
      </c>
    </row>
    <row r="17" spans="1:3" x14ac:dyDescent="0.2">
      <c r="A17" s="18">
        <f t="shared" ca="1" si="0"/>
        <v>44187</v>
      </c>
      <c r="B17" s="17">
        <v>0.30833333333333335</v>
      </c>
      <c r="C17" s="17">
        <v>0.8027777777777777</v>
      </c>
    </row>
    <row r="18" spans="1:3" x14ac:dyDescent="0.2">
      <c r="A18" s="18">
        <f t="shared" ca="1" si="0"/>
        <v>44188</v>
      </c>
      <c r="B18" s="17">
        <v>0.40902777777777777</v>
      </c>
      <c r="C18" s="17">
        <v>0.74652777777777779</v>
      </c>
    </row>
    <row r="19" spans="1:3" x14ac:dyDescent="0.2">
      <c r="A19" s="18">
        <f t="shared" ca="1" si="0"/>
        <v>44189</v>
      </c>
      <c r="B19" s="17">
        <v>0.36874999999999997</v>
      </c>
      <c r="C19" s="17">
        <v>0.81944444444444453</v>
      </c>
    </row>
    <row r="20" spans="1:3" x14ac:dyDescent="0.2">
      <c r="A20" s="18">
        <f t="shared" ca="1" si="0"/>
        <v>44190</v>
      </c>
      <c r="B20" s="17">
        <v>0.29444444444444445</v>
      </c>
      <c r="C20" s="17">
        <v>0.78263888888888899</v>
      </c>
    </row>
    <row r="21" spans="1:3" x14ac:dyDescent="0.2">
      <c r="A21" s="18">
        <f t="shared" ca="1" si="0"/>
        <v>44193</v>
      </c>
      <c r="B21" s="17">
        <v>0.31319444444444444</v>
      </c>
      <c r="C21" s="17">
        <v>0.68680555555555556</v>
      </c>
    </row>
    <row r="22" spans="1:3" x14ac:dyDescent="0.2">
      <c r="A22" s="18">
        <f t="shared" ca="1" si="0"/>
        <v>44194</v>
      </c>
      <c r="B22" s="17">
        <v>0.31666666666666665</v>
      </c>
      <c r="C22" s="17">
        <v>0.6645833333333333</v>
      </c>
    </row>
    <row r="23" spans="1:3" x14ac:dyDescent="0.2">
      <c r="A23" s="18">
        <f t="shared" ca="1" si="0"/>
        <v>44195</v>
      </c>
      <c r="B23" s="17">
        <v>0.35972222222222222</v>
      </c>
      <c r="C23" s="17">
        <v>0.65555555555555556</v>
      </c>
    </row>
    <row r="24" spans="1:3" x14ac:dyDescent="0.2">
      <c r="A24" s="18">
        <f t="shared" ca="1" si="0"/>
        <v>44196</v>
      </c>
      <c r="B24" s="17" t="str">
        <f ca="1">IF(A24="","","7:28:00")</f>
        <v>7:28:00</v>
      </c>
      <c r="C24" s="17" t="str">
        <f ca="1">IF(A24="","","19:44:00")</f>
        <v>19:44:00</v>
      </c>
    </row>
    <row r="25" spans="1:3" x14ac:dyDescent="0.2">
      <c r="A25" s="18" t="str">
        <f t="shared" ca="1" si="0"/>
        <v/>
      </c>
      <c r="B25" s="17" t="str">
        <f ca="1">IF(A25="","","8:14:00")</f>
        <v/>
      </c>
      <c r="C25" s="17" t="str">
        <f ca="1">IF(A25="","","19:45:00")</f>
        <v/>
      </c>
    </row>
    <row r="26" spans="1:3" x14ac:dyDescent="0.2">
      <c r="A26" s="18" t="str">
        <f t="shared" ca="1" si="0"/>
        <v/>
      </c>
      <c r="B26" s="17" t="str">
        <f ca="1">IF(A26="","","8:18:00")</f>
        <v/>
      </c>
      <c r="C26" s="17" t="str">
        <f ca="1">IF(A26="","","15:25:00")</f>
        <v/>
      </c>
    </row>
    <row r="27" spans="1:3" x14ac:dyDescent="0.2">
      <c r="A27" s="18" t="str">
        <f t="shared" ca="1" si="0"/>
        <v/>
      </c>
      <c r="B27" s="17" t="str">
        <f ca="1">IF(A27="","","9:15:00")</f>
        <v/>
      </c>
      <c r="C27" s="17" t="str">
        <f ca="1">IF(A27="","","19:52:00")</f>
        <v/>
      </c>
    </row>
    <row r="28" spans="1:3" x14ac:dyDescent="0.2">
      <c r="A28" s="18" t="str">
        <f t="shared" ca="1" si="0"/>
        <v/>
      </c>
      <c r="B28" s="17" t="str">
        <f ca="1">IF(A28="","","9:43:00")</f>
        <v/>
      </c>
      <c r="C28" s="17" t="str">
        <f ca="1">IF(A28="","","19:12:00")</f>
        <v/>
      </c>
    </row>
    <row r="29" spans="1:3" x14ac:dyDescent="0.2">
      <c r="A29" s="18" t="str">
        <f t="shared" ca="1" si="0"/>
        <v/>
      </c>
    </row>
    <row r="30" spans="1:3" x14ac:dyDescent="0.2">
      <c r="A30" s="18" t="str">
        <f t="shared" ca="1" si="0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számok</vt:lpstr>
      <vt:lpstr>beadandó</vt:lpstr>
      <vt:lpstr>tartozás</vt:lpstr>
      <vt:lpstr>jutalék</vt:lpstr>
      <vt:lpstr>kamat</vt:lpstr>
      <vt:lpstr>munkaidő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Matyi</cp:lastModifiedBy>
  <dcterms:created xsi:type="dcterms:W3CDTF">2020-10-26T10:02:21Z</dcterms:created>
  <dcterms:modified xsi:type="dcterms:W3CDTF">2021-01-25T14:26:15Z</dcterms:modified>
</cp:coreProperties>
</file>